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<sst xmlns="http://schemas.openxmlformats.org/spreadsheetml/2006/main" count="102" uniqueCount="32">
  <si>
    <t>JJ</t>
  </si>
  <si>
    <t>MM</t>
  </si>
  <si>
    <t>AAAA</t>
  </si>
  <si>
    <t>date référence :</t>
  </si>
  <si>
    <t>date :</t>
  </si>
  <si>
    <t xml:space="preserve">jours écoulés : </t>
  </si>
  <si>
    <t>Mercure</t>
  </si>
  <si>
    <t>distance moyenne avec le soleil(en km):</t>
  </si>
  <si>
    <t>Vitesse linéaire (km/s) :</t>
  </si>
  <si>
    <t>Venus</t>
  </si>
  <si>
    <t>Terre</t>
  </si>
  <si>
    <t>Mars</t>
  </si>
  <si>
    <t>Jupiter</t>
  </si>
  <si>
    <t>Saturne</t>
  </si>
  <si>
    <t>Uranus</t>
  </si>
  <si>
    <t>Neptune</t>
  </si>
  <si>
    <t>Pluton</t>
  </si>
  <si>
    <t>Vitesse angulaire (°/jour) :</t>
  </si>
  <si>
    <t>Position angulaire à la date référence en degrés</t>
  </si>
  <si>
    <t>Position angulaire à la date demandée (en degrés)</t>
  </si>
  <si>
    <r>
      <t xml:space="preserve">                 </t>
    </r>
    <r>
      <rPr>
        <b/>
        <sz val="10"/>
        <color indexed="10"/>
        <rFont val="Arial"/>
        <family val="2"/>
      </rPr>
      <t>Entrez la date :</t>
    </r>
  </si>
  <si>
    <t>Distance entre les astres(en U.A.)</t>
  </si>
  <si>
    <t>*****************</t>
  </si>
  <si>
    <t>Inclinaisation sur l'écliptique (en degrés)</t>
  </si>
  <si>
    <t xml:space="preserve">Ou faites la défiler avec les curseurs : </t>
  </si>
  <si>
    <t xml:space="preserve"> </t>
  </si>
  <si>
    <t>orbite mercure</t>
  </si>
  <si>
    <t>orbite terre</t>
  </si>
  <si>
    <t>orbite venus</t>
  </si>
  <si>
    <t>orbite mars</t>
  </si>
  <si>
    <t xml:space="preserve">                                            Vous pouvez incliner  le plan : </t>
  </si>
  <si>
    <t>Vous pouvez pivoter le plan :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</si>
</sst>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E+00"/>
    <numFmt numFmtId="165" formatCode="0.0000E+00"/>
    <numFmt numFmtId="166" formatCode="0.00000E+00"/>
    <numFmt numFmtId="167" formatCode="0.000000E+00"/>
    <numFmt numFmtId="168" formatCode="0.0000000E+00"/>
    <numFmt numFmtId="169" formatCode="0.00000000E+00"/>
    <numFmt numFmtId="170" formatCode="0.000000000E+00"/>
    <numFmt numFmtId="171" formatCode="0.0000000000E+00"/>
    <numFmt numFmtId="172" formatCode="0.00000000000E+00"/>
    <numFmt numFmtId="173" formatCode="0.000000000000E+00"/>
    <numFmt numFmtId="174" formatCode="0.0000000000000E+00"/>
    <numFmt numFmtId="175" formatCode="0.00000000000000E+00"/>
    <numFmt numFmtId="176" formatCode="0.000000000000000E+00"/>
    <numFmt numFmtId="177" formatCode="0.0000000000000000E+00"/>
    <numFmt numFmtId="178" formatCode="0.0E+00"/>
    <numFmt numFmtId="179" formatCode="0E+0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000000000E+00"/>
    <numFmt numFmtId="186" formatCode="0.0"/>
    <numFmt numFmtId="187" formatCode="0.00000000"/>
  </numFmts>
  <fonts count="11">
    <font>
      <sz val="10"/>
      <name val="Arial"/>
      <family val="0"/>
    </font>
    <font>
      <sz val="8"/>
      <name val="Arial"/>
      <family val="0"/>
    </font>
    <font>
      <sz val="8.25"/>
      <name val="Comic Sans MS"/>
      <family val="4"/>
    </font>
    <font>
      <sz val="11.5"/>
      <name val="Arial"/>
      <family val="0"/>
    </font>
    <font>
      <sz val="10"/>
      <color indexed="9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.25"/>
      <color indexed="22"/>
      <name val="Comic Sans MS"/>
      <family val="4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medium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1" fontId="0" fillId="2" borderId="1" xfId="0" applyNumberFormat="1" applyFill="1" applyBorder="1" applyAlignment="1">
      <alignment horizontal="center" vertical="center"/>
    </xf>
    <xf numFmtId="11" fontId="0" fillId="3" borderId="1" xfId="0" applyNumberFormat="1" applyFill="1" applyBorder="1" applyAlignment="1">
      <alignment horizontal="center" vertical="center"/>
    </xf>
    <xf numFmtId="11" fontId="0" fillId="4" borderId="1" xfId="0" applyNumberFormat="1" applyFill="1" applyBorder="1" applyAlignment="1">
      <alignment horizontal="center" vertical="center"/>
    </xf>
    <xf numFmtId="11" fontId="0" fillId="5" borderId="1" xfId="0" applyNumberFormat="1" applyFill="1" applyBorder="1" applyAlignment="1">
      <alignment horizontal="center" vertical="center"/>
    </xf>
    <xf numFmtId="11" fontId="0" fillId="6" borderId="1" xfId="0" applyNumberFormat="1" applyFill="1" applyBorder="1" applyAlignment="1">
      <alignment horizontal="center" vertical="center"/>
    </xf>
    <xf numFmtId="11" fontId="0" fillId="7" borderId="1" xfId="0" applyNumberFormat="1" applyFill="1" applyBorder="1" applyAlignment="1">
      <alignment horizontal="center" vertical="center"/>
    </xf>
    <xf numFmtId="11" fontId="0" fillId="8" borderId="1" xfId="0" applyNumberFormat="1" applyFill="1" applyBorder="1" applyAlignment="1">
      <alignment horizontal="center" vertical="center"/>
    </xf>
    <xf numFmtId="11" fontId="0" fillId="9" borderId="1" xfId="0" applyNumberFormat="1" applyFill="1" applyBorder="1" applyAlignment="1">
      <alignment horizontal="center" vertical="center"/>
    </xf>
    <xf numFmtId="11" fontId="0" fillId="1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/>
    </xf>
    <xf numFmtId="0" fontId="7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4" fillId="0" borderId="0" xfId="0" applyFont="1" applyFill="1" applyAlignment="1">
      <alignment/>
    </xf>
    <xf numFmtId="2" fontId="0" fillId="6" borderId="2" xfId="0" applyNumberFormat="1" applyFill="1" applyBorder="1" applyAlignment="1">
      <alignment horizontal="center" vertical="center"/>
    </xf>
    <xf numFmtId="2" fontId="0" fillId="7" borderId="2" xfId="0" applyNumberFormat="1" applyFill="1" applyBorder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2" fontId="0" fillId="9" borderId="2" xfId="0" applyNumberFormat="1" applyFill="1" applyBorder="1" applyAlignment="1">
      <alignment horizontal="center" vertical="center"/>
    </xf>
    <xf numFmtId="2" fontId="0" fillId="10" borderId="2" xfId="0" applyNumberForma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8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/>
    </xf>
    <xf numFmtId="2" fontId="0" fillId="2" borderId="3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2" fontId="0" fillId="7" borderId="3" xfId="0" applyNumberFormat="1" applyFill="1" applyBorder="1" applyAlignment="1">
      <alignment horizontal="center" vertical="center"/>
    </xf>
    <xf numFmtId="2" fontId="0" fillId="8" borderId="3" xfId="0" applyNumberFormat="1" applyFill="1" applyBorder="1" applyAlignment="1">
      <alignment horizontal="center" vertical="center"/>
    </xf>
    <xf numFmtId="2" fontId="0" fillId="9" borderId="3" xfId="0" applyNumberFormat="1" applyFill="1" applyBorder="1" applyAlignment="1">
      <alignment horizontal="center" vertical="center"/>
    </xf>
    <xf numFmtId="2" fontId="0" fillId="10" borderId="3" xfId="0" applyNumberFormat="1" applyFill="1" applyBorder="1" applyAlignment="1">
      <alignment horizontal="center" vertical="center"/>
    </xf>
    <xf numFmtId="11" fontId="0" fillId="0" borderId="0" xfId="0" applyNumberFormat="1" applyAlignment="1">
      <alignment/>
    </xf>
    <xf numFmtId="180" fontId="8" fillId="0" borderId="0" xfId="0" applyNumberFormat="1" applyFont="1" applyAlignment="1">
      <alignment/>
    </xf>
    <xf numFmtId="11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Positions héliocentriques des planètes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5625"/>
          <c:w val="0.90775"/>
          <c:h val="0.939"/>
        </c:manualLayout>
      </c:layout>
      <c:scatterChart>
        <c:scatterStyle val="lineMarker"/>
        <c:varyColors val="0"/>
        <c:ser>
          <c:idx val="0"/>
          <c:order val="0"/>
          <c:tx>
            <c:v>Mercure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C0C0C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C0C0C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Feuil1!$B$21</c:f>
              <c:numCache>
                <c:ptCount val="1"/>
                <c:pt idx="0">
                  <c:v>37476708.70728048</c:v>
                </c:pt>
              </c:numCache>
            </c:numRef>
          </c:xVal>
          <c:yVal>
            <c:numRef>
              <c:f>Feuil1!$B$20</c:f>
              <c:numCache>
                <c:ptCount val="1"/>
                <c:pt idx="0">
                  <c:v>-43644377.163082674</c:v>
                </c:pt>
              </c:numCache>
            </c:numRef>
          </c:yVal>
          <c:smooth val="0"/>
        </c:ser>
        <c:ser>
          <c:idx val="1"/>
          <c:order val="1"/>
          <c:tx>
            <c:v>Venus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CC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Feuil1!$C$21</c:f>
              <c:numCache>
                <c:ptCount val="1"/>
                <c:pt idx="0">
                  <c:v>-45536301.622395515</c:v>
                </c:pt>
              </c:numCache>
            </c:numRef>
          </c:xVal>
          <c:yVal>
            <c:numRef>
              <c:f>Feuil1!$C$20</c:f>
              <c:numCache>
                <c:ptCount val="1"/>
                <c:pt idx="0">
                  <c:v>97964606.46867421</c:v>
                </c:pt>
              </c:numCache>
            </c:numRef>
          </c:yVal>
          <c:smooth val="0"/>
        </c:ser>
        <c:ser>
          <c:idx val="2"/>
          <c:order val="2"/>
          <c:tx>
            <c:v>Terre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Feuil1!$D$21</c:f>
              <c:numCache>
                <c:ptCount val="1"/>
                <c:pt idx="0">
                  <c:v>54763586.035969995</c:v>
                </c:pt>
              </c:numCache>
            </c:numRef>
          </c:xVal>
          <c:yVal>
            <c:numRef>
              <c:f>Feuil1!$D$20</c:f>
              <c:numCache>
                <c:ptCount val="1"/>
                <c:pt idx="0">
                  <c:v>-139210483.09836397</c:v>
                </c:pt>
              </c:numCache>
            </c:numRef>
          </c:yVal>
          <c:smooth val="0"/>
        </c:ser>
        <c:ser>
          <c:idx val="3"/>
          <c:order val="3"/>
          <c:tx>
            <c:v>Mars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Feuil1!$E$21</c:f>
              <c:numCache>
                <c:ptCount val="1"/>
                <c:pt idx="0">
                  <c:v>222618527.48740143</c:v>
                </c:pt>
              </c:numCache>
            </c:numRef>
          </c:xVal>
          <c:yVal>
            <c:numRef>
              <c:f>Feuil1!$E$20</c:f>
              <c:numCache>
                <c:ptCount val="1"/>
                <c:pt idx="0">
                  <c:v>48839364.11286686</c:v>
                </c:pt>
              </c:numCache>
            </c:numRef>
          </c:yVal>
          <c:smooth val="0"/>
        </c:ser>
        <c:ser>
          <c:idx val="4"/>
          <c:order val="4"/>
          <c:tx>
            <c:v>Jupiter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Feuil1!$F$21</c:f>
              <c:numCache>
                <c:ptCount val="1"/>
              </c:numCache>
            </c:numRef>
          </c:xVal>
          <c:yVal>
            <c:numRef>
              <c:f>Feuil1!$F$20</c:f>
              <c:numCache>
                <c:ptCount val="1"/>
              </c:numCache>
            </c:numRef>
          </c:yVal>
          <c:smooth val="0"/>
        </c:ser>
        <c:ser>
          <c:idx val="5"/>
          <c:order val="5"/>
          <c:tx>
            <c:v>Saturne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Feuil1!$G$21</c:f>
              <c:numCache>
                <c:ptCount val="1"/>
              </c:numCache>
            </c:numRef>
          </c:xVal>
          <c:yVal>
            <c:numRef>
              <c:f>Feuil1!$G$20</c:f>
              <c:numCache>
                <c:ptCount val="1"/>
              </c:numCache>
            </c:numRef>
          </c:yVal>
          <c:smooth val="0"/>
        </c:ser>
        <c:ser>
          <c:idx val="6"/>
          <c:order val="6"/>
          <c:tx>
            <c:v>Uranus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Feuil1!$H$21</c:f>
              <c:numCache>
                <c:ptCount val="1"/>
              </c:numCache>
            </c:numRef>
          </c:xVal>
          <c:yVal>
            <c:numRef>
              <c:f>Feuil1!$H$20</c:f>
              <c:numCache>
                <c:ptCount val="1"/>
              </c:numCache>
            </c:numRef>
          </c:yVal>
          <c:smooth val="0"/>
        </c:ser>
        <c:ser>
          <c:idx val="7"/>
          <c:order val="7"/>
          <c:tx>
            <c:v>Neptune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Feuil1!$I$21</c:f>
              <c:numCache>
                <c:ptCount val="1"/>
              </c:numCache>
            </c:numRef>
          </c:xVal>
          <c:yVal>
            <c:numRef>
              <c:f>Feuil1!$I$20</c:f>
              <c:numCache>
                <c:ptCount val="1"/>
              </c:numCache>
            </c:numRef>
          </c:yVal>
          <c:smooth val="0"/>
        </c:ser>
        <c:ser>
          <c:idx val="8"/>
          <c:order val="8"/>
          <c:tx>
            <c:v>Pluton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Feuil1!$J$21</c:f>
              <c:numCache>
                <c:ptCount val="1"/>
              </c:numCache>
            </c:numRef>
          </c:xVal>
          <c:yVal>
            <c:numRef>
              <c:f>Feuil1!$J$20</c:f>
              <c:numCache>
                <c:ptCount val="1"/>
              </c:numCache>
            </c:numRef>
          </c:yVal>
          <c:smooth val="0"/>
        </c:ser>
        <c:ser>
          <c:idx val="9"/>
          <c:order val="9"/>
          <c:tx>
            <c:v>Soleil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1"/>
          <c:order val="10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Feuil1!$C$24</c:f>
              <c:numCache>
                <c:ptCount val="1"/>
                <c:pt idx="0">
                  <c:v>240000000</c:v>
                </c:pt>
              </c:numCache>
            </c:numRef>
          </c:xVal>
          <c:yVal>
            <c:numRef>
              <c:f>Feuil1!$C$23</c:f>
              <c:numCache>
                <c:ptCount val="1"/>
                <c:pt idx="0">
                  <c:v>240000000</c:v>
                </c:pt>
              </c:numCache>
            </c:numRef>
          </c:yVal>
          <c:smooth val="0"/>
        </c:ser>
        <c:ser>
          <c:idx val="10"/>
          <c:order val="11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Feuil1!$B$24</c:f>
              <c:numCache>
                <c:ptCount val="1"/>
                <c:pt idx="0">
                  <c:v>-240000000</c:v>
                </c:pt>
              </c:numCache>
            </c:numRef>
          </c:xVal>
          <c:yVal>
            <c:numRef>
              <c:f>Feuil1!$B$23</c:f>
              <c:numCache>
                <c:ptCount val="1"/>
                <c:pt idx="0">
                  <c:v>-240000000</c:v>
                </c:pt>
              </c:numCache>
            </c:numRef>
          </c:yVal>
          <c:smooth val="0"/>
        </c:ser>
        <c:ser>
          <c:idx val="12"/>
          <c:order val="12"/>
          <c:tx>
            <c:v>orbite mercure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Feuil2!$B$2:$BJ$2</c:f>
              <c:numCache>
                <c:ptCount val="61"/>
                <c:pt idx="0">
                  <c:v>57592762.96077671</c:v>
                </c:pt>
                <c:pt idx="1">
                  <c:v>56883700.47901866</c:v>
                </c:pt>
                <c:pt idx="2">
                  <c:v>54773972.50528885</c:v>
                </c:pt>
                <c:pt idx="3">
                  <c:v>51315527.54408623</c:v>
                </c:pt>
                <c:pt idx="4">
                  <c:v>46593523.98827637</c:v>
                </c:pt>
                <c:pt idx="5">
                  <c:v>40724233.23683464</c:v>
                </c:pt>
                <c:pt idx="6">
                  <c:v>33852176.70712074</c:v>
                </c:pt>
                <c:pt idx="7">
                  <c:v>26146567.23794428</c:v>
                </c:pt>
                <c:pt idx="8">
                  <c:v>17797142.507888015</c:v>
                </c:pt>
                <c:pt idx="9">
                  <c:v>9009493.063957931</c:v>
                </c:pt>
                <c:pt idx="10">
                  <c:v>3.5279842277656992E-09</c:v>
                </c:pt>
                <c:pt idx="11">
                  <c:v>-9009493.063957924</c:v>
                </c:pt>
                <c:pt idx="12">
                  <c:v>-17797142.50788801</c:v>
                </c:pt>
                <c:pt idx="13">
                  <c:v>-26146567.23794427</c:v>
                </c:pt>
                <c:pt idx="14">
                  <c:v>-33852176.70712073</c:v>
                </c:pt>
                <c:pt idx="15">
                  <c:v>-40724233.23683463</c:v>
                </c:pt>
                <c:pt idx="16">
                  <c:v>-46593523.98827636</c:v>
                </c:pt>
                <c:pt idx="17">
                  <c:v>-51315527.544086225</c:v>
                </c:pt>
                <c:pt idx="18">
                  <c:v>-54773972.50528885</c:v>
                </c:pt>
                <c:pt idx="19">
                  <c:v>-56883700.47901865</c:v>
                </c:pt>
                <c:pt idx="20">
                  <c:v>-57592762.96077671</c:v>
                </c:pt>
                <c:pt idx="21">
                  <c:v>-56883700.47901866</c:v>
                </c:pt>
                <c:pt idx="22">
                  <c:v>-54773972.505288854</c:v>
                </c:pt>
                <c:pt idx="23">
                  <c:v>-51315527.54408623</c:v>
                </c:pt>
                <c:pt idx="24">
                  <c:v>-46593523.98827638</c:v>
                </c:pt>
                <c:pt idx="25">
                  <c:v>-40724233.236834645</c:v>
                </c:pt>
                <c:pt idx="26">
                  <c:v>-33852176.70712075</c:v>
                </c:pt>
                <c:pt idx="27">
                  <c:v>-26146567.237944283</c:v>
                </c:pt>
                <c:pt idx="28">
                  <c:v>-17797142.507888023</c:v>
                </c:pt>
                <c:pt idx="29">
                  <c:v>-9009493.063957937</c:v>
                </c:pt>
                <c:pt idx="30">
                  <c:v>-1.0583952683297096E-08</c:v>
                </c:pt>
                <c:pt idx="31">
                  <c:v>9009493.063957917</c:v>
                </c:pt>
                <c:pt idx="32">
                  <c:v>17797142.507888004</c:v>
                </c:pt>
                <c:pt idx="33">
                  <c:v>26146567.237944268</c:v>
                </c:pt>
                <c:pt idx="34">
                  <c:v>33852176.707120724</c:v>
                </c:pt>
                <c:pt idx="35">
                  <c:v>40724233.23683462</c:v>
                </c:pt>
                <c:pt idx="36">
                  <c:v>46593523.98827636</c:v>
                </c:pt>
                <c:pt idx="37">
                  <c:v>51315527.544086225</c:v>
                </c:pt>
                <c:pt idx="38">
                  <c:v>54773972.50528885</c:v>
                </c:pt>
                <c:pt idx="39">
                  <c:v>56883700.47901865</c:v>
                </c:pt>
                <c:pt idx="40">
                  <c:v>57592762.96077671</c:v>
                </c:pt>
                <c:pt idx="41">
                  <c:v>56883700.47901866</c:v>
                </c:pt>
                <c:pt idx="42">
                  <c:v>54773972.505288854</c:v>
                </c:pt>
                <c:pt idx="43">
                  <c:v>51315527.54408624</c:v>
                </c:pt>
                <c:pt idx="44">
                  <c:v>46593523.98827638</c:v>
                </c:pt>
                <c:pt idx="45">
                  <c:v>40724233.236834645</c:v>
                </c:pt>
                <c:pt idx="46">
                  <c:v>33852176.707120754</c:v>
                </c:pt>
                <c:pt idx="47">
                  <c:v>26146567.23794429</c:v>
                </c:pt>
                <c:pt idx="48">
                  <c:v>17797142.507888034</c:v>
                </c:pt>
                <c:pt idx="49">
                  <c:v>9009493.063957945</c:v>
                </c:pt>
                <c:pt idx="50">
                  <c:v>1.7639921138828494E-08</c:v>
                </c:pt>
                <c:pt idx="51">
                  <c:v>-9009493.063957859</c:v>
                </c:pt>
                <c:pt idx="52">
                  <c:v>-17797142.507887997</c:v>
                </c:pt>
                <c:pt idx="53">
                  <c:v>-26146567.237944305</c:v>
                </c:pt>
                <c:pt idx="54">
                  <c:v>-33852176.7071208</c:v>
                </c:pt>
                <c:pt idx="55">
                  <c:v>-40724233.23683473</c:v>
                </c:pt>
                <c:pt idx="56">
                  <c:v>-46593523.988276474</c:v>
                </c:pt>
                <c:pt idx="57">
                  <c:v>-51315527.54408634</c:v>
                </c:pt>
                <c:pt idx="58">
                  <c:v>-54773972.505288936</c:v>
                </c:pt>
                <c:pt idx="59">
                  <c:v>-56883700.47901871</c:v>
                </c:pt>
                <c:pt idx="60">
                  <c:v>-57592762.96077671</c:v>
                </c:pt>
              </c:numCache>
            </c:numRef>
          </c:xVal>
          <c:yVal>
            <c:numRef>
              <c:f>Feuil2!$B$3:$BJ$3</c:f>
              <c:numCache>
                <c:ptCount val="61"/>
                <c:pt idx="0">
                  <c:v>0</c:v>
                </c:pt>
                <c:pt idx="1">
                  <c:v>8991594.564702127</c:v>
                </c:pt>
                <c:pt idx="2">
                  <c:v>17761786.229829807</c:v>
                </c:pt>
                <c:pt idx="3">
                  <c:v>26094623.76999021</c:v>
                </c:pt>
                <c:pt idx="4">
                  <c:v>33784925.06984233</c:v>
                </c:pt>
                <c:pt idx="5">
                  <c:v>40643329.38873707</c:v>
                </c:pt>
                <c:pt idx="6">
                  <c:v>46500960.05060429</c:v>
                </c:pt>
                <c:pt idx="7">
                  <c:v>51213582.7481872</c:v>
                </c:pt>
                <c:pt idx="8">
                  <c:v>54665157.070373304</c:v>
                </c:pt>
                <c:pt idx="9">
                  <c:v>56770693.80223194</c:v>
                </c:pt>
                <c:pt idx="10">
                  <c:v>57478347.641548954</c:v>
                </c:pt>
                <c:pt idx="11">
                  <c:v>56770693.80223194</c:v>
                </c:pt>
                <c:pt idx="12">
                  <c:v>54665157.07037331</c:v>
                </c:pt>
                <c:pt idx="13">
                  <c:v>51213582.74818721</c:v>
                </c:pt>
                <c:pt idx="14">
                  <c:v>46500960.05060429</c:v>
                </c:pt>
                <c:pt idx="15">
                  <c:v>40643329.388737075</c:v>
                </c:pt>
                <c:pt idx="16">
                  <c:v>33784925.06984234</c:v>
                </c:pt>
                <c:pt idx="17">
                  <c:v>26094623.769990213</c:v>
                </c:pt>
                <c:pt idx="18">
                  <c:v>17761786.22982981</c:v>
                </c:pt>
                <c:pt idx="19">
                  <c:v>8991594.564702133</c:v>
                </c:pt>
                <c:pt idx="20">
                  <c:v>7.041950880374422E-09</c:v>
                </c:pt>
                <c:pt idx="21">
                  <c:v>-8991594.564702118</c:v>
                </c:pt>
                <c:pt idx="22">
                  <c:v>-17761786.2298298</c:v>
                </c:pt>
                <c:pt idx="23">
                  <c:v>-26094623.769990206</c:v>
                </c:pt>
                <c:pt idx="24">
                  <c:v>-33784925.06984232</c:v>
                </c:pt>
                <c:pt idx="25">
                  <c:v>-40643329.38873707</c:v>
                </c:pt>
                <c:pt idx="26">
                  <c:v>-46500960.050604284</c:v>
                </c:pt>
                <c:pt idx="27">
                  <c:v>-51213582.7481872</c:v>
                </c:pt>
                <c:pt idx="28">
                  <c:v>-54665157.070373304</c:v>
                </c:pt>
                <c:pt idx="29">
                  <c:v>-56770693.80223193</c:v>
                </c:pt>
                <c:pt idx="30">
                  <c:v>-57478347.641548954</c:v>
                </c:pt>
                <c:pt idx="31">
                  <c:v>-56770693.80223194</c:v>
                </c:pt>
                <c:pt idx="32">
                  <c:v>-54665157.07037331</c:v>
                </c:pt>
                <c:pt idx="33">
                  <c:v>-51213582.74818721</c:v>
                </c:pt>
                <c:pt idx="34">
                  <c:v>-46500960.0506043</c:v>
                </c:pt>
                <c:pt idx="35">
                  <c:v>-40643329.38873708</c:v>
                </c:pt>
                <c:pt idx="36">
                  <c:v>-33784925.069842346</c:v>
                </c:pt>
                <c:pt idx="37">
                  <c:v>-26094623.76999022</c:v>
                </c:pt>
                <c:pt idx="38">
                  <c:v>-17761786.229829818</c:v>
                </c:pt>
                <c:pt idx="39">
                  <c:v>-8991594.564702142</c:v>
                </c:pt>
                <c:pt idx="40">
                  <c:v>-1.4083901760748845E-08</c:v>
                </c:pt>
                <c:pt idx="41">
                  <c:v>8991594.564702112</c:v>
                </c:pt>
                <c:pt idx="42">
                  <c:v>17761786.229829792</c:v>
                </c:pt>
                <c:pt idx="43">
                  <c:v>26094623.7699902</c:v>
                </c:pt>
                <c:pt idx="44">
                  <c:v>33784925.069842316</c:v>
                </c:pt>
                <c:pt idx="45">
                  <c:v>40643329.38873706</c:v>
                </c:pt>
                <c:pt idx="46">
                  <c:v>46500960.05060428</c:v>
                </c:pt>
                <c:pt idx="47">
                  <c:v>51213582.74818719</c:v>
                </c:pt>
                <c:pt idx="48">
                  <c:v>54665157.070373304</c:v>
                </c:pt>
                <c:pt idx="49">
                  <c:v>56770693.80223193</c:v>
                </c:pt>
                <c:pt idx="50">
                  <c:v>57478347.641548954</c:v>
                </c:pt>
                <c:pt idx="51">
                  <c:v>56770693.802231945</c:v>
                </c:pt>
                <c:pt idx="52">
                  <c:v>54665157.07037331</c:v>
                </c:pt>
                <c:pt idx="53">
                  <c:v>51213582.748187184</c:v>
                </c:pt>
                <c:pt idx="54">
                  <c:v>46500960.05060424</c:v>
                </c:pt>
                <c:pt idx="55">
                  <c:v>40643329.38873698</c:v>
                </c:pt>
                <c:pt idx="56">
                  <c:v>33784925.06984218</c:v>
                </c:pt>
                <c:pt idx="57">
                  <c:v>26094623.76999</c:v>
                </c:pt>
                <c:pt idx="58">
                  <c:v>17761786.22982953</c:v>
                </c:pt>
                <c:pt idx="59">
                  <c:v>8991594.564701794</c:v>
                </c:pt>
                <c:pt idx="60">
                  <c:v>-3.8728237116083973E-07</c:v>
                </c:pt>
              </c:numCache>
            </c:numRef>
          </c:yVal>
          <c:smooth val="0"/>
        </c:ser>
        <c:ser>
          <c:idx val="13"/>
          <c:order val="13"/>
          <c:tx>
            <c:v>orbite venus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9"/>
            <c:spPr>
              <a:ln w="3175">
                <a:solidFill>
                  <a:srgbClr val="FFFFFF"/>
                </a:solidFill>
              </a:ln>
            </c:spPr>
            <c:marker>
              <c:symbol val="square"/>
              <c:size val="7"/>
              <c:spPr>
                <a:noFill/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Feuil2!$B$5:$BJ$5</c:f>
              <c:numCache>
                <c:ptCount val="61"/>
                <c:pt idx="0">
                  <c:v>108109225.95676483</c:v>
                </c:pt>
                <c:pt idx="1">
                  <c:v>106778221.98826185</c:v>
                </c:pt>
                <c:pt idx="2">
                  <c:v>102817983.81780635</c:v>
                </c:pt>
                <c:pt idx="3">
                  <c:v>96326025.65243192</c:v>
                </c:pt>
                <c:pt idx="4">
                  <c:v>87462201.04774395</c:v>
                </c:pt>
                <c:pt idx="5">
                  <c:v>76444766.78285713</c:v>
                </c:pt>
                <c:pt idx="6">
                  <c:v>63545008.654141</c:v>
                </c:pt>
                <c:pt idx="7">
                  <c:v>49080561.51856726</c:v>
                </c:pt>
                <c:pt idx="8">
                  <c:v>33407588.069361523</c:v>
                </c:pt>
                <c:pt idx="9">
                  <c:v>16912008.928459954</c:v>
                </c:pt>
                <c:pt idx="10">
                  <c:v>6.622492557114866E-09</c:v>
                </c:pt>
                <c:pt idx="11">
                  <c:v>-16912008.928459942</c:v>
                </c:pt>
                <c:pt idx="12">
                  <c:v>-33407588.06936151</c:v>
                </c:pt>
                <c:pt idx="13">
                  <c:v>-49080561.51856724</c:v>
                </c:pt>
                <c:pt idx="14">
                  <c:v>-63545008.65414099</c:v>
                </c:pt>
                <c:pt idx="15">
                  <c:v>-76444766.78285713</c:v>
                </c:pt>
                <c:pt idx="16">
                  <c:v>-87462201.04774393</c:v>
                </c:pt>
                <c:pt idx="17">
                  <c:v>-96326025.6524319</c:v>
                </c:pt>
                <c:pt idx="18">
                  <c:v>-102817983.81780635</c:v>
                </c:pt>
                <c:pt idx="19">
                  <c:v>-106778221.98826183</c:v>
                </c:pt>
                <c:pt idx="20">
                  <c:v>-108109225.95676483</c:v>
                </c:pt>
                <c:pt idx="21">
                  <c:v>-106778221.98826185</c:v>
                </c:pt>
                <c:pt idx="22">
                  <c:v>-102817983.81780636</c:v>
                </c:pt>
                <c:pt idx="23">
                  <c:v>-96326025.65243192</c:v>
                </c:pt>
                <c:pt idx="24">
                  <c:v>-87462201.04774396</c:v>
                </c:pt>
                <c:pt idx="25">
                  <c:v>-76444766.78285715</c:v>
                </c:pt>
                <c:pt idx="26">
                  <c:v>-63545008.65414101</c:v>
                </c:pt>
                <c:pt idx="27">
                  <c:v>-49080561.518567264</c:v>
                </c:pt>
                <c:pt idx="28">
                  <c:v>-33407588.069361534</c:v>
                </c:pt>
                <c:pt idx="29">
                  <c:v>-16912008.928459965</c:v>
                </c:pt>
                <c:pt idx="30">
                  <c:v>-1.9867477671344594E-08</c:v>
                </c:pt>
                <c:pt idx="31">
                  <c:v>16912008.928459927</c:v>
                </c:pt>
                <c:pt idx="32">
                  <c:v>33407588.069361497</c:v>
                </c:pt>
                <c:pt idx="33">
                  <c:v>49080561.518567234</c:v>
                </c:pt>
                <c:pt idx="34">
                  <c:v>63545008.65414098</c:v>
                </c:pt>
                <c:pt idx="35">
                  <c:v>76444766.78285712</c:v>
                </c:pt>
                <c:pt idx="36">
                  <c:v>87462201.04774393</c:v>
                </c:pt>
                <c:pt idx="37">
                  <c:v>96326025.6524319</c:v>
                </c:pt>
                <c:pt idx="38">
                  <c:v>102817983.81780635</c:v>
                </c:pt>
                <c:pt idx="39">
                  <c:v>106778221.98826183</c:v>
                </c:pt>
                <c:pt idx="40">
                  <c:v>108109225.95676483</c:v>
                </c:pt>
                <c:pt idx="41">
                  <c:v>106778221.98826185</c:v>
                </c:pt>
                <c:pt idx="42">
                  <c:v>102817983.81780636</c:v>
                </c:pt>
                <c:pt idx="43">
                  <c:v>96326025.65243194</c:v>
                </c:pt>
                <c:pt idx="44">
                  <c:v>87462201.04774396</c:v>
                </c:pt>
                <c:pt idx="45">
                  <c:v>76444766.78285715</c:v>
                </c:pt>
                <c:pt idx="46">
                  <c:v>63545008.654141024</c:v>
                </c:pt>
                <c:pt idx="47">
                  <c:v>49080561.51856728</c:v>
                </c:pt>
                <c:pt idx="48">
                  <c:v>33407588.069361553</c:v>
                </c:pt>
                <c:pt idx="49">
                  <c:v>16912008.92845998</c:v>
                </c:pt>
                <c:pt idx="50">
                  <c:v>3.311246278557433E-08</c:v>
                </c:pt>
                <c:pt idx="51">
                  <c:v>-16912008.92845982</c:v>
                </c:pt>
                <c:pt idx="52">
                  <c:v>-33407588.069361486</c:v>
                </c:pt>
                <c:pt idx="53">
                  <c:v>-49080561.51856731</c:v>
                </c:pt>
                <c:pt idx="54">
                  <c:v>-63545008.65414112</c:v>
                </c:pt>
                <c:pt idx="55">
                  <c:v>-76444766.78285731</c:v>
                </c:pt>
                <c:pt idx="56">
                  <c:v>-87462201.04774414</c:v>
                </c:pt>
                <c:pt idx="57">
                  <c:v>-96326025.65243211</c:v>
                </c:pt>
                <c:pt idx="58">
                  <c:v>-102817983.81780653</c:v>
                </c:pt>
                <c:pt idx="59">
                  <c:v>-106778221.98826195</c:v>
                </c:pt>
                <c:pt idx="60">
                  <c:v>-108109225.95676483</c:v>
                </c:pt>
              </c:numCache>
            </c:numRef>
          </c:xVal>
          <c:yVal>
            <c:numRef>
              <c:f>Feuil2!$B$6:$BJ$6</c:f>
              <c:numCache>
                <c:ptCount val="61"/>
                <c:pt idx="0">
                  <c:v>0</c:v>
                </c:pt>
                <c:pt idx="1">
                  <c:v>16897062.47721376</c:v>
                </c:pt>
                <c:pt idx="2">
                  <c:v>33378063.198103253</c:v>
                </c:pt>
                <c:pt idx="3">
                  <c:v>49037185.227614716</c:v>
                </c:pt>
                <c:pt idx="4">
                  <c:v>63488849.01173511</c:v>
                </c:pt>
                <c:pt idx="5">
                  <c:v>76377206.62577708</c:v>
                </c:pt>
                <c:pt idx="6">
                  <c:v>87384903.93127635</c:v>
                </c:pt>
                <c:pt idx="7">
                  <c:v>96240894.88811862</c:v>
                </c:pt>
                <c:pt idx="8">
                  <c:v>102727115.60759757</c:v>
                </c:pt>
                <c:pt idx="9">
                  <c:v>106683853.80906723</c:v>
                </c:pt>
                <c:pt idx="10">
                  <c:v>108013681.46634616</c:v>
                </c:pt>
                <c:pt idx="11">
                  <c:v>106683853.80906723</c:v>
                </c:pt>
                <c:pt idx="12">
                  <c:v>102727115.60759759</c:v>
                </c:pt>
                <c:pt idx="13">
                  <c:v>96240894.88811864</c:v>
                </c:pt>
                <c:pt idx="14">
                  <c:v>87384903.93127635</c:v>
                </c:pt>
                <c:pt idx="15">
                  <c:v>76377206.62577708</c:v>
                </c:pt>
                <c:pt idx="16">
                  <c:v>63488849.01173512</c:v>
                </c:pt>
                <c:pt idx="17">
                  <c:v>49037185.22761472</c:v>
                </c:pt>
                <c:pt idx="18">
                  <c:v>33378063.198103268</c:v>
                </c:pt>
                <c:pt idx="19">
                  <c:v>16897062.477213774</c:v>
                </c:pt>
                <c:pt idx="20">
                  <c:v>1.3233279495748586E-08</c:v>
                </c:pt>
                <c:pt idx="21">
                  <c:v>-16897062.477213744</c:v>
                </c:pt>
                <c:pt idx="22">
                  <c:v>-33378063.19810324</c:v>
                </c:pt>
                <c:pt idx="23">
                  <c:v>-49037185.22761471</c:v>
                </c:pt>
                <c:pt idx="24">
                  <c:v>-63488849.0117351</c:v>
                </c:pt>
                <c:pt idx="25">
                  <c:v>-76377206.62577708</c:v>
                </c:pt>
                <c:pt idx="26">
                  <c:v>-87384903.93127634</c:v>
                </c:pt>
                <c:pt idx="27">
                  <c:v>-96240894.88811862</c:v>
                </c:pt>
                <c:pt idx="28">
                  <c:v>-102727115.60759757</c:v>
                </c:pt>
                <c:pt idx="29">
                  <c:v>-106683853.80906722</c:v>
                </c:pt>
                <c:pt idx="30">
                  <c:v>-108013681.46634616</c:v>
                </c:pt>
                <c:pt idx="31">
                  <c:v>-106683853.80906723</c:v>
                </c:pt>
                <c:pt idx="32">
                  <c:v>-102727115.60759759</c:v>
                </c:pt>
                <c:pt idx="33">
                  <c:v>-96240894.88811864</c:v>
                </c:pt>
                <c:pt idx="34">
                  <c:v>-87384903.93127637</c:v>
                </c:pt>
                <c:pt idx="35">
                  <c:v>-76377206.6257771</c:v>
                </c:pt>
                <c:pt idx="36">
                  <c:v>-63488849.011735134</c:v>
                </c:pt>
                <c:pt idx="37">
                  <c:v>-49037185.22761474</c:v>
                </c:pt>
                <c:pt idx="38">
                  <c:v>-33378063.19810328</c:v>
                </c:pt>
                <c:pt idx="39">
                  <c:v>-16897062.47721379</c:v>
                </c:pt>
                <c:pt idx="40">
                  <c:v>-2.6466558991497172E-08</c:v>
                </c:pt>
                <c:pt idx="41">
                  <c:v>16897062.477213733</c:v>
                </c:pt>
                <c:pt idx="42">
                  <c:v>33378063.19810323</c:v>
                </c:pt>
                <c:pt idx="43">
                  <c:v>49037185.22761469</c:v>
                </c:pt>
                <c:pt idx="44">
                  <c:v>63488849.01173509</c:v>
                </c:pt>
                <c:pt idx="45">
                  <c:v>76377206.62577707</c:v>
                </c:pt>
                <c:pt idx="46">
                  <c:v>87384903.93127632</c:v>
                </c:pt>
                <c:pt idx="47">
                  <c:v>96240894.88811861</c:v>
                </c:pt>
                <c:pt idx="48">
                  <c:v>102727115.60759757</c:v>
                </c:pt>
                <c:pt idx="49">
                  <c:v>106683853.80906722</c:v>
                </c:pt>
                <c:pt idx="50">
                  <c:v>108013681.46634616</c:v>
                </c:pt>
                <c:pt idx="51">
                  <c:v>106683853.80906725</c:v>
                </c:pt>
                <c:pt idx="52">
                  <c:v>102727115.60759759</c:v>
                </c:pt>
                <c:pt idx="53">
                  <c:v>96240894.8881186</c:v>
                </c:pt>
                <c:pt idx="54">
                  <c:v>87384903.93127625</c:v>
                </c:pt>
                <c:pt idx="55">
                  <c:v>76377206.6257769</c:v>
                </c:pt>
                <c:pt idx="56">
                  <c:v>63488849.011734836</c:v>
                </c:pt>
                <c:pt idx="57">
                  <c:v>49037185.22761432</c:v>
                </c:pt>
                <c:pt idx="58">
                  <c:v>33378063.198102742</c:v>
                </c:pt>
                <c:pt idx="59">
                  <c:v>16897062.47721314</c:v>
                </c:pt>
                <c:pt idx="60">
                  <c:v>-7.277835287989306E-07</c:v>
                </c:pt>
              </c:numCache>
            </c:numRef>
          </c:yVal>
          <c:smooth val="1"/>
        </c:ser>
        <c:ser>
          <c:idx val="14"/>
          <c:order val="14"/>
          <c:tx>
            <c:v>orbite terre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Feuil2!$B$8:$BJ$8</c:f>
              <c:numCache>
                <c:ptCount val="61"/>
                <c:pt idx="0">
                  <c:v>149575085.51980546</c:v>
                </c:pt>
                <c:pt idx="1">
                  <c:v>147733568.01143247</c:v>
                </c:pt>
                <c:pt idx="2">
                  <c:v>142254359.75901583</c:v>
                </c:pt>
                <c:pt idx="3">
                  <c:v>133272377.05417973</c:v>
                </c:pt>
                <c:pt idx="4">
                  <c:v>121008786.12060872</c:v>
                </c:pt>
                <c:pt idx="5">
                  <c:v>105765557.26761222</c:v>
                </c:pt>
                <c:pt idx="6">
                  <c:v>87918029.3789271</c:v>
                </c:pt>
                <c:pt idx="7">
                  <c:v>67905667.82372193</c:v>
                </c:pt>
                <c:pt idx="8">
                  <c:v>46221243.36070601</c:v>
                </c:pt>
                <c:pt idx="9">
                  <c:v>23398698.486637555</c:v>
                </c:pt>
                <c:pt idx="10">
                  <c:v>9.162584245870717E-09</c:v>
                </c:pt>
                <c:pt idx="11">
                  <c:v>-23398698.48663754</c:v>
                </c:pt>
                <c:pt idx="12">
                  <c:v>-46221243.360705994</c:v>
                </c:pt>
                <c:pt idx="13">
                  <c:v>-67905667.82372192</c:v>
                </c:pt>
                <c:pt idx="14">
                  <c:v>-87918029.37892708</c:v>
                </c:pt>
                <c:pt idx="15">
                  <c:v>-105765557.2676122</c:v>
                </c:pt>
                <c:pt idx="16">
                  <c:v>-121008786.1206087</c:v>
                </c:pt>
                <c:pt idx="17">
                  <c:v>-133272377.05417971</c:v>
                </c:pt>
                <c:pt idx="18">
                  <c:v>-142254359.75901583</c:v>
                </c:pt>
                <c:pt idx="19">
                  <c:v>-147733568.01143247</c:v>
                </c:pt>
                <c:pt idx="20">
                  <c:v>-149575085.51980546</c:v>
                </c:pt>
                <c:pt idx="21">
                  <c:v>-147733568.01143247</c:v>
                </c:pt>
                <c:pt idx="22">
                  <c:v>-142254359.75901586</c:v>
                </c:pt>
                <c:pt idx="23">
                  <c:v>-133272377.05417973</c:v>
                </c:pt>
                <c:pt idx="24">
                  <c:v>-121008786.12060875</c:v>
                </c:pt>
                <c:pt idx="25">
                  <c:v>-105765557.26761223</c:v>
                </c:pt>
                <c:pt idx="26">
                  <c:v>-87918029.37892711</c:v>
                </c:pt>
                <c:pt idx="27">
                  <c:v>-67905667.82372195</c:v>
                </c:pt>
                <c:pt idx="28">
                  <c:v>-46221243.360706024</c:v>
                </c:pt>
                <c:pt idx="29">
                  <c:v>-23398698.48663757</c:v>
                </c:pt>
                <c:pt idx="30">
                  <c:v>-2.7487752737612154E-08</c:v>
                </c:pt>
                <c:pt idx="31">
                  <c:v>23398698.486637518</c:v>
                </c:pt>
                <c:pt idx="32">
                  <c:v>46221243.36070597</c:v>
                </c:pt>
                <c:pt idx="33">
                  <c:v>67905667.8237219</c:v>
                </c:pt>
                <c:pt idx="34">
                  <c:v>87918029.37892705</c:v>
                </c:pt>
                <c:pt idx="35">
                  <c:v>105765557.26761219</c:v>
                </c:pt>
                <c:pt idx="36">
                  <c:v>121008786.1206087</c:v>
                </c:pt>
                <c:pt idx="37">
                  <c:v>133272377.05417971</c:v>
                </c:pt>
                <c:pt idx="38">
                  <c:v>142254359.75901583</c:v>
                </c:pt>
                <c:pt idx="39">
                  <c:v>147733568.01143247</c:v>
                </c:pt>
                <c:pt idx="40">
                  <c:v>149575085.51980546</c:v>
                </c:pt>
                <c:pt idx="41">
                  <c:v>147733568.01143247</c:v>
                </c:pt>
                <c:pt idx="42">
                  <c:v>142254359.75901586</c:v>
                </c:pt>
                <c:pt idx="43">
                  <c:v>133272377.05417974</c:v>
                </c:pt>
                <c:pt idx="44">
                  <c:v>121008786.12060875</c:v>
                </c:pt>
                <c:pt idx="45">
                  <c:v>105765557.26761223</c:v>
                </c:pt>
                <c:pt idx="46">
                  <c:v>87918029.37892713</c:v>
                </c:pt>
                <c:pt idx="47">
                  <c:v>67905667.82372196</c:v>
                </c:pt>
                <c:pt idx="48">
                  <c:v>46221243.360706046</c:v>
                </c:pt>
                <c:pt idx="49">
                  <c:v>23398698.486637592</c:v>
                </c:pt>
                <c:pt idx="50">
                  <c:v>4.5812921229353585E-08</c:v>
                </c:pt>
                <c:pt idx="51">
                  <c:v>-23398698.48663737</c:v>
                </c:pt>
                <c:pt idx="52">
                  <c:v>-46221243.36070596</c:v>
                </c:pt>
                <c:pt idx="53">
                  <c:v>-67905667.823722</c:v>
                </c:pt>
                <c:pt idx="54">
                  <c:v>-87918029.37892726</c:v>
                </c:pt>
                <c:pt idx="55">
                  <c:v>-105765557.26761244</c:v>
                </c:pt>
                <c:pt idx="56">
                  <c:v>-121008786.120609</c:v>
                </c:pt>
                <c:pt idx="57">
                  <c:v>-133272377.05418</c:v>
                </c:pt>
                <c:pt idx="58">
                  <c:v>-142254359.75901607</c:v>
                </c:pt>
                <c:pt idx="59">
                  <c:v>-147733568.01143262</c:v>
                </c:pt>
                <c:pt idx="60">
                  <c:v>-149575085.51980546</c:v>
                </c:pt>
              </c:numCache>
            </c:numRef>
          </c:xVal>
          <c:yVal>
            <c:numRef>
              <c:f>Feuil2!$B$9:$BJ$9</c:f>
              <c:numCache>
                <c:ptCount val="61"/>
                <c:pt idx="0">
                  <c:v>0</c:v>
                </c:pt>
                <c:pt idx="1">
                  <c:v>23402262.764608003</c:v>
                </c:pt>
                <c:pt idx="2">
                  <c:v>46228284.152294114</c:v>
                </c:pt>
                <c:pt idx="3">
                  <c:v>67916011.76127174</c:v>
                </c:pt>
                <c:pt idx="4">
                  <c:v>87931421.7603666</c:v>
                </c:pt>
                <c:pt idx="5">
                  <c:v>105781668.32806358</c:v>
                </c:pt>
                <c:pt idx="6">
                  <c:v>121027219.15229411</c:v>
                </c:pt>
                <c:pt idx="7">
                  <c:v>133292678.1746833</c:v>
                </c:pt>
                <c:pt idx="8">
                  <c:v>142276029.08737525</c:v>
                </c:pt>
                <c:pt idx="9">
                  <c:v>147756071.97686714</c:v>
                </c:pt>
                <c:pt idx="10">
                  <c:v>149597870</c:v>
                </c:pt>
                <c:pt idx="11">
                  <c:v>147756071.97686714</c:v>
                </c:pt>
                <c:pt idx="12">
                  <c:v>142276029.08737528</c:v>
                </c:pt>
                <c:pt idx="13">
                  <c:v>133292678.17468332</c:v>
                </c:pt>
                <c:pt idx="14">
                  <c:v>121027219.15229411</c:v>
                </c:pt>
                <c:pt idx="15">
                  <c:v>105781668.32806359</c:v>
                </c:pt>
                <c:pt idx="16">
                  <c:v>87931421.76036662</c:v>
                </c:pt>
                <c:pt idx="17">
                  <c:v>67916011.76127176</c:v>
                </c:pt>
                <c:pt idx="18">
                  <c:v>46228284.15229413</c:v>
                </c:pt>
                <c:pt idx="19">
                  <c:v>23402262.764608018</c:v>
                </c:pt>
                <c:pt idx="20">
                  <c:v>1.832795992881206E-08</c:v>
                </c:pt>
                <c:pt idx="21">
                  <c:v>-23402262.76460798</c:v>
                </c:pt>
                <c:pt idx="22">
                  <c:v>-46228284.15229409</c:v>
                </c:pt>
                <c:pt idx="23">
                  <c:v>-67916011.76127174</c:v>
                </c:pt>
                <c:pt idx="24">
                  <c:v>-87931421.76036659</c:v>
                </c:pt>
                <c:pt idx="25">
                  <c:v>-105781668.32806358</c:v>
                </c:pt>
                <c:pt idx="26">
                  <c:v>-121027219.1522941</c:v>
                </c:pt>
                <c:pt idx="27">
                  <c:v>-133292678.1746833</c:v>
                </c:pt>
                <c:pt idx="28">
                  <c:v>-142276029.08737525</c:v>
                </c:pt>
                <c:pt idx="29">
                  <c:v>-147756071.97686714</c:v>
                </c:pt>
                <c:pt idx="30">
                  <c:v>-149597870</c:v>
                </c:pt>
                <c:pt idx="31">
                  <c:v>-147756071.97686714</c:v>
                </c:pt>
                <c:pt idx="32">
                  <c:v>-142276029.08737528</c:v>
                </c:pt>
                <c:pt idx="33">
                  <c:v>-133292678.17468332</c:v>
                </c:pt>
                <c:pt idx="34">
                  <c:v>-121027219.15229414</c:v>
                </c:pt>
                <c:pt idx="35">
                  <c:v>-105781668.3280636</c:v>
                </c:pt>
                <c:pt idx="36">
                  <c:v>-87931421.76036663</c:v>
                </c:pt>
                <c:pt idx="37">
                  <c:v>-67916011.76127177</c:v>
                </c:pt>
                <c:pt idx="38">
                  <c:v>-46228284.152294144</c:v>
                </c:pt>
                <c:pt idx="39">
                  <c:v>-23402262.76460804</c:v>
                </c:pt>
                <c:pt idx="40">
                  <c:v>-3.665591985762412E-08</c:v>
                </c:pt>
                <c:pt idx="41">
                  <c:v>23402262.764607966</c:v>
                </c:pt>
                <c:pt idx="42">
                  <c:v>46228284.15229408</c:v>
                </c:pt>
                <c:pt idx="43">
                  <c:v>67916011.76127173</c:v>
                </c:pt>
                <c:pt idx="44">
                  <c:v>87931421.76036656</c:v>
                </c:pt>
                <c:pt idx="45">
                  <c:v>105781668.32806356</c:v>
                </c:pt>
                <c:pt idx="46">
                  <c:v>121027219.15229408</c:v>
                </c:pt>
                <c:pt idx="47">
                  <c:v>133292678.17468329</c:v>
                </c:pt>
                <c:pt idx="48">
                  <c:v>142276029.08737525</c:v>
                </c:pt>
                <c:pt idx="49">
                  <c:v>147756071.97686714</c:v>
                </c:pt>
                <c:pt idx="50">
                  <c:v>149597870</c:v>
                </c:pt>
                <c:pt idx="51">
                  <c:v>147756071.97686717</c:v>
                </c:pt>
                <c:pt idx="52">
                  <c:v>142276029.08737528</c:v>
                </c:pt>
                <c:pt idx="53">
                  <c:v>133292678.17468327</c:v>
                </c:pt>
                <c:pt idx="54">
                  <c:v>121027219.15229398</c:v>
                </c:pt>
                <c:pt idx="55">
                  <c:v>105781668.32806334</c:v>
                </c:pt>
                <c:pt idx="56">
                  <c:v>87931421.76036622</c:v>
                </c:pt>
                <c:pt idx="57">
                  <c:v>67916011.76127121</c:v>
                </c:pt>
                <c:pt idx="58">
                  <c:v>46228284.15229341</c:v>
                </c:pt>
                <c:pt idx="59">
                  <c:v>23402262.76460714</c:v>
                </c:pt>
                <c:pt idx="60">
                  <c:v>-1.007972918350402E-06</c:v>
                </c:pt>
              </c:numCache>
            </c:numRef>
          </c:yVal>
          <c:smooth val="1"/>
        </c:ser>
        <c:ser>
          <c:idx val="15"/>
          <c:order val="15"/>
          <c:tx>
            <c:v>orbite mars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Feuil2!$B$11:$BJ$11</c:f>
              <c:numCache>
                <c:ptCount val="61"/>
                <c:pt idx="0">
                  <c:v>227917211.51534605</c:v>
                </c:pt>
                <c:pt idx="1">
                  <c:v>225111172.43466318</c:v>
                </c:pt>
                <c:pt idx="2">
                  <c:v>216762149.1874907</c:v>
                </c:pt>
                <c:pt idx="3">
                  <c:v>203075722.43499357</c:v>
                </c:pt>
                <c:pt idx="4">
                  <c:v>184388897.42646444</c:v>
                </c:pt>
                <c:pt idx="5">
                  <c:v>161161805.81162986</c:v>
                </c:pt>
                <c:pt idx="6">
                  <c:v>133966375.67234465</c:v>
                </c:pt>
                <c:pt idx="7">
                  <c:v>103472248.75509594</c:v>
                </c:pt>
                <c:pt idx="8">
                  <c:v>70430291.6687914</c:v>
                </c:pt>
                <c:pt idx="9">
                  <c:v>35654107.056864314</c:v>
                </c:pt>
                <c:pt idx="10">
                  <c:v>1.3961620976755369E-08</c:v>
                </c:pt>
                <c:pt idx="11">
                  <c:v>-35654107.05686429</c:v>
                </c:pt>
                <c:pt idx="12">
                  <c:v>-70430291.66879137</c:v>
                </c:pt>
                <c:pt idx="13">
                  <c:v>-103472248.75509593</c:v>
                </c:pt>
                <c:pt idx="14">
                  <c:v>-133966375.67234462</c:v>
                </c:pt>
                <c:pt idx="15">
                  <c:v>-161161805.81162986</c:v>
                </c:pt>
                <c:pt idx="16">
                  <c:v>-184388897.4264644</c:v>
                </c:pt>
                <c:pt idx="17">
                  <c:v>-203075722.43499354</c:v>
                </c:pt>
                <c:pt idx="18">
                  <c:v>-216762149.1874907</c:v>
                </c:pt>
                <c:pt idx="19">
                  <c:v>-225111172.43466315</c:v>
                </c:pt>
                <c:pt idx="20">
                  <c:v>-227917211.51534605</c:v>
                </c:pt>
                <c:pt idx="21">
                  <c:v>-225111172.43466318</c:v>
                </c:pt>
                <c:pt idx="22">
                  <c:v>-216762149.1874907</c:v>
                </c:pt>
                <c:pt idx="23">
                  <c:v>-203075722.43499357</c:v>
                </c:pt>
                <c:pt idx="24">
                  <c:v>-184388897.42646447</c:v>
                </c:pt>
                <c:pt idx="25">
                  <c:v>-161161805.8116299</c:v>
                </c:pt>
                <c:pt idx="26">
                  <c:v>-133966375.67234468</c:v>
                </c:pt>
                <c:pt idx="27">
                  <c:v>-103472248.75509597</c:v>
                </c:pt>
                <c:pt idx="28">
                  <c:v>-70430291.66879143</c:v>
                </c:pt>
                <c:pt idx="29">
                  <c:v>-35654107.05686434</c:v>
                </c:pt>
                <c:pt idx="30">
                  <c:v>-4.188486293026611E-08</c:v>
                </c:pt>
                <c:pt idx="31">
                  <c:v>35654107.05686426</c:v>
                </c:pt>
                <c:pt idx="32">
                  <c:v>70430291.66879135</c:v>
                </c:pt>
                <c:pt idx="33">
                  <c:v>103472248.75509591</c:v>
                </c:pt>
                <c:pt idx="34">
                  <c:v>133966375.67234461</c:v>
                </c:pt>
                <c:pt idx="35">
                  <c:v>161161805.81162983</c:v>
                </c:pt>
                <c:pt idx="36">
                  <c:v>184388897.4264644</c:v>
                </c:pt>
                <c:pt idx="37">
                  <c:v>203075722.43499354</c:v>
                </c:pt>
                <c:pt idx="38">
                  <c:v>216762149.1874907</c:v>
                </c:pt>
                <c:pt idx="39">
                  <c:v>225111172.43466315</c:v>
                </c:pt>
                <c:pt idx="40">
                  <c:v>227917211.51534605</c:v>
                </c:pt>
                <c:pt idx="41">
                  <c:v>225111172.43466318</c:v>
                </c:pt>
                <c:pt idx="42">
                  <c:v>216762149.1874907</c:v>
                </c:pt>
                <c:pt idx="43">
                  <c:v>203075722.43499357</c:v>
                </c:pt>
                <c:pt idx="44">
                  <c:v>184388897.42646447</c:v>
                </c:pt>
                <c:pt idx="45">
                  <c:v>161161805.8116299</c:v>
                </c:pt>
                <c:pt idx="46">
                  <c:v>133966375.6723447</c:v>
                </c:pt>
                <c:pt idx="47">
                  <c:v>103472248.755096</c:v>
                </c:pt>
                <c:pt idx="48">
                  <c:v>70430291.66879146</c:v>
                </c:pt>
                <c:pt idx="49">
                  <c:v>35654107.05686437</c:v>
                </c:pt>
                <c:pt idx="50">
                  <c:v>6.980810488377683E-08</c:v>
                </c:pt>
                <c:pt idx="51">
                  <c:v>-35654107.05686403</c:v>
                </c:pt>
                <c:pt idx="52">
                  <c:v>-70430291.66879132</c:v>
                </c:pt>
                <c:pt idx="53">
                  <c:v>-103472248.75509606</c:v>
                </c:pt>
                <c:pt idx="54">
                  <c:v>-133966375.67234491</c:v>
                </c:pt>
                <c:pt idx="55">
                  <c:v>-161161805.81163022</c:v>
                </c:pt>
                <c:pt idx="56">
                  <c:v>-184388897.42646486</c:v>
                </c:pt>
                <c:pt idx="57">
                  <c:v>-203075722.43499395</c:v>
                </c:pt>
                <c:pt idx="58">
                  <c:v>-216762149.18749103</c:v>
                </c:pt>
                <c:pt idx="59">
                  <c:v>-225111172.4346634</c:v>
                </c:pt>
                <c:pt idx="60">
                  <c:v>-227917211.51534605</c:v>
                </c:pt>
              </c:numCache>
            </c:numRef>
          </c:xVal>
          <c:yVal>
            <c:numRef>
              <c:f>Feuil2!$B$12:$BJ$12</c:f>
              <c:numCache>
                <c:ptCount val="61"/>
                <c:pt idx="0">
                  <c:v>0</c:v>
                </c:pt>
                <c:pt idx="1">
                  <c:v>35639444.82228309</c:v>
                </c:pt>
                <c:pt idx="2">
                  <c:v>70401328.2325055</c:v>
                </c:pt>
                <c:pt idx="3">
                  <c:v>103429697.29303087</c:v>
                </c:pt>
                <c:pt idx="4">
                  <c:v>133911283.94271667</c:v>
                </c:pt>
                <c:pt idx="5">
                  <c:v>161095530.3556614</c:v>
                </c:pt>
                <c:pt idx="6">
                  <c:v>184313070.16583702</c:v>
                </c:pt>
                <c:pt idx="7">
                  <c:v>202992210.48852006</c:v>
                </c:pt>
                <c:pt idx="8">
                  <c:v>216673008.89645362</c:v>
                </c:pt>
                <c:pt idx="9">
                  <c:v>225018598.72886747</c:v>
                </c:pt>
                <c:pt idx="10">
                  <c:v>227823483.86666298</c:v>
                </c:pt>
                <c:pt idx="11">
                  <c:v>225018598.72886747</c:v>
                </c:pt>
                <c:pt idx="12">
                  <c:v>216673008.89645362</c:v>
                </c:pt>
                <c:pt idx="13">
                  <c:v>202992210.4885201</c:v>
                </c:pt>
                <c:pt idx="14">
                  <c:v>184313070.16583702</c:v>
                </c:pt>
                <c:pt idx="15">
                  <c:v>161095530.3556614</c:v>
                </c:pt>
                <c:pt idx="16">
                  <c:v>133911283.9427167</c:v>
                </c:pt>
                <c:pt idx="17">
                  <c:v>103429697.2930309</c:v>
                </c:pt>
                <c:pt idx="18">
                  <c:v>70401328.23250553</c:v>
                </c:pt>
                <c:pt idx="19">
                  <c:v>35639444.82228311</c:v>
                </c:pt>
                <c:pt idx="20">
                  <c:v>2.7911758925114106E-08</c:v>
                </c:pt>
                <c:pt idx="21">
                  <c:v>-35639444.82228306</c:v>
                </c:pt>
                <c:pt idx="22">
                  <c:v>-70401328.23250547</c:v>
                </c:pt>
                <c:pt idx="23">
                  <c:v>-103429697.29303087</c:v>
                </c:pt>
                <c:pt idx="24">
                  <c:v>-133911283.94271664</c:v>
                </c:pt>
                <c:pt idx="25">
                  <c:v>-161095530.3556614</c:v>
                </c:pt>
                <c:pt idx="26">
                  <c:v>-184313070.165837</c:v>
                </c:pt>
                <c:pt idx="27">
                  <c:v>-202992210.48852006</c:v>
                </c:pt>
                <c:pt idx="28">
                  <c:v>-216673008.89645362</c:v>
                </c:pt>
                <c:pt idx="29">
                  <c:v>-225018598.72886744</c:v>
                </c:pt>
                <c:pt idx="30">
                  <c:v>-227823483.86666298</c:v>
                </c:pt>
                <c:pt idx="31">
                  <c:v>-225018598.72886747</c:v>
                </c:pt>
                <c:pt idx="32">
                  <c:v>-216673008.89645362</c:v>
                </c:pt>
                <c:pt idx="33">
                  <c:v>-202992210.4885201</c:v>
                </c:pt>
                <c:pt idx="34">
                  <c:v>-184313070.16583705</c:v>
                </c:pt>
                <c:pt idx="35">
                  <c:v>-161095530.35566142</c:v>
                </c:pt>
                <c:pt idx="36">
                  <c:v>-133911283.94271672</c:v>
                </c:pt>
                <c:pt idx="37">
                  <c:v>-103429697.29303093</c:v>
                </c:pt>
                <c:pt idx="38">
                  <c:v>-70401328.23250555</c:v>
                </c:pt>
                <c:pt idx="39">
                  <c:v>-35639444.82228314</c:v>
                </c:pt>
                <c:pt idx="40">
                  <c:v>-5.582351785022821E-08</c:v>
                </c:pt>
                <c:pt idx="41">
                  <c:v>35639444.82228303</c:v>
                </c:pt>
                <c:pt idx="42">
                  <c:v>70401328.23250546</c:v>
                </c:pt>
                <c:pt idx="43">
                  <c:v>103429697.29303084</c:v>
                </c:pt>
                <c:pt idx="44">
                  <c:v>133911283.94271663</c:v>
                </c:pt>
                <c:pt idx="45">
                  <c:v>161095530.35566136</c:v>
                </c:pt>
                <c:pt idx="46">
                  <c:v>184313070.16583696</c:v>
                </c:pt>
                <c:pt idx="47">
                  <c:v>202992210.48852003</c:v>
                </c:pt>
                <c:pt idx="48">
                  <c:v>216673008.89645362</c:v>
                </c:pt>
                <c:pt idx="49">
                  <c:v>225018598.72886744</c:v>
                </c:pt>
                <c:pt idx="50">
                  <c:v>227823483.86666298</c:v>
                </c:pt>
                <c:pt idx="51">
                  <c:v>225018598.7288675</c:v>
                </c:pt>
                <c:pt idx="52">
                  <c:v>216673008.89645362</c:v>
                </c:pt>
                <c:pt idx="53">
                  <c:v>202992210.48852</c:v>
                </c:pt>
                <c:pt idx="54">
                  <c:v>184313070.1658368</c:v>
                </c:pt>
                <c:pt idx="55">
                  <c:v>161095530.35566103</c:v>
                </c:pt>
                <c:pt idx="56">
                  <c:v>133911283.94271609</c:v>
                </c:pt>
                <c:pt idx="57">
                  <c:v>103429697.29303005</c:v>
                </c:pt>
                <c:pt idx="58">
                  <c:v>70401328.23250444</c:v>
                </c:pt>
                <c:pt idx="59">
                  <c:v>35639444.82228177</c:v>
                </c:pt>
                <c:pt idx="60">
                  <c:v>-1.5350479381948152E-06</c:v>
                </c:pt>
              </c:numCache>
            </c:numRef>
          </c:yVal>
          <c:smooth val="1"/>
        </c:ser>
        <c:axId val="21940154"/>
        <c:axId val="63243659"/>
      </c:scatterChart>
      <c:valAx>
        <c:axId val="21940154"/>
        <c:scaling>
          <c:orientation val="minMax"/>
        </c:scaling>
        <c:axPos val="b"/>
        <c:delete val="1"/>
        <c:majorTickMark val="out"/>
        <c:minorTickMark val="none"/>
        <c:tickLblPos val="nextTo"/>
        <c:crossAx val="63243659"/>
        <c:crosses val="autoZero"/>
        <c:crossBetween val="midCat"/>
        <c:dispUnits/>
      </c:valAx>
      <c:valAx>
        <c:axId val="63243659"/>
        <c:scaling>
          <c:orientation val="minMax"/>
        </c:scaling>
        <c:axPos val="l"/>
        <c:delete val="1"/>
        <c:majorTickMark val="out"/>
        <c:minorTickMark val="none"/>
        <c:tickLblPos val="nextTo"/>
        <c:crossAx val="21940154"/>
        <c:crosses val="autoZero"/>
        <c:crossBetween val="midCat"/>
        <c:dispUnits/>
      </c:valAx>
      <c:spPr>
        <a:solidFill>
          <a:srgbClr val="00000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4</xdr:row>
      <xdr:rowOff>47625</xdr:rowOff>
    </xdr:from>
    <xdr:to>
      <xdr:col>6</xdr:col>
      <xdr:colOff>847725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009650" y="762000"/>
        <a:ext cx="53435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142875</xdr:colOff>
      <xdr:row>3</xdr:row>
      <xdr:rowOff>9525</xdr:rowOff>
    </xdr:from>
    <xdr:to>
      <xdr:col>4</xdr:col>
      <xdr:colOff>495300</xdr:colOff>
      <xdr:row>3</xdr:row>
      <xdr:rowOff>180975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42925"/>
          <a:ext cx="12287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133350</xdr:colOff>
      <xdr:row>2</xdr:row>
      <xdr:rowOff>9525</xdr:rowOff>
    </xdr:from>
    <xdr:to>
      <xdr:col>4</xdr:col>
      <xdr:colOff>485775</xdr:colOff>
      <xdr:row>2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361950"/>
          <a:ext cx="1228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</xdr:row>
      <xdr:rowOff>9525</xdr:rowOff>
    </xdr:from>
    <xdr:to>
      <xdr:col>4</xdr:col>
      <xdr:colOff>495300</xdr:colOff>
      <xdr:row>1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180975"/>
          <a:ext cx="1228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15</xdr:row>
      <xdr:rowOff>0</xdr:rowOff>
    </xdr:from>
    <xdr:to>
      <xdr:col>7</xdr:col>
      <xdr:colOff>285750</xdr:colOff>
      <xdr:row>26</xdr:row>
      <xdr:rowOff>19050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05575" y="2495550"/>
          <a:ext cx="1619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34</xdr:row>
      <xdr:rowOff>76200</xdr:rowOff>
    </xdr:from>
    <xdr:to>
      <xdr:col>5</xdr:col>
      <xdr:colOff>266700</xdr:colOff>
      <xdr:row>34</xdr:row>
      <xdr:rowOff>247650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28875" y="5648325"/>
          <a:ext cx="2466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110"/>
  <sheetViews>
    <sheetView tabSelected="1" workbookViewId="0" topLeftCell="A1">
      <selection activeCell="H28" sqref="H28"/>
    </sheetView>
  </sheetViews>
  <sheetFormatPr defaultColWidth="11.421875" defaultRowHeight="12.75"/>
  <cols>
    <col min="1" max="1" width="16.8515625" style="0" customWidth="1"/>
    <col min="2" max="11" width="13.140625" style="0" customWidth="1"/>
  </cols>
  <sheetData>
    <row r="1" spans="2:4" ht="13.5" thickBot="1">
      <c r="B1" s="92" t="s">
        <v>20</v>
      </c>
      <c r="C1" s="92"/>
      <c r="D1" s="71" t="s">
        <v>24</v>
      </c>
    </row>
    <row r="2" spans="1:3" ht="14.25" thickBot="1" thickTop="1">
      <c r="A2" s="1" t="s">
        <v>4</v>
      </c>
      <c r="B2" s="49" t="s">
        <v>0</v>
      </c>
      <c r="C2" s="51">
        <v>10</v>
      </c>
    </row>
    <row r="3" spans="1:4" ht="14.25" thickBot="1" thickTop="1">
      <c r="A3" s="1"/>
      <c r="B3" s="49" t="s">
        <v>1</v>
      </c>
      <c r="C3" s="51">
        <v>4</v>
      </c>
      <c r="D3" s="47"/>
    </row>
    <row r="4" spans="1:6" ht="14.25" thickBot="1" thickTop="1">
      <c r="A4" s="43"/>
      <c r="B4" s="49" t="s">
        <v>2</v>
      </c>
      <c r="C4" s="52">
        <v>2005</v>
      </c>
      <c r="D4" s="50"/>
      <c r="F4" s="46"/>
    </row>
    <row r="5" ht="12.75" customHeight="1" thickTop="1"/>
    <row r="6" ht="12.75" customHeight="1"/>
    <row r="7" ht="12.75" customHeight="1"/>
    <row r="8" spans="1:5" s="2" customFormat="1" ht="12.75" customHeight="1">
      <c r="A8" s="86"/>
      <c r="B8" s="86"/>
      <c r="C8" s="86">
        <v>1</v>
      </c>
      <c r="D8" s="86">
        <v>0</v>
      </c>
      <c r="E8" s="86"/>
    </row>
    <row r="9" spans="1:5" ht="12.75" customHeight="1">
      <c r="A9" s="44"/>
      <c r="B9" s="44"/>
      <c r="C9" s="44"/>
      <c r="D9" s="44"/>
      <c r="E9" s="44"/>
    </row>
    <row r="10" spans="1:5" ht="12.75" customHeight="1">
      <c r="A10" s="44"/>
      <c r="B10" s="44"/>
      <c r="C10" s="44"/>
      <c r="D10" s="44"/>
      <c r="E10" s="44"/>
    </row>
    <row r="11" spans="1:5" ht="12.75" customHeight="1">
      <c r="A11" s="44"/>
      <c r="B11" s="44"/>
      <c r="C11" s="44"/>
      <c r="D11" s="44"/>
      <c r="E11" s="44"/>
    </row>
    <row r="12" spans="1:13" ht="12.75" customHeight="1">
      <c r="A12" s="44"/>
      <c r="B12" s="44"/>
      <c r="C12" s="44"/>
      <c r="D12" s="44"/>
      <c r="E12" s="44"/>
      <c r="F12" s="63"/>
      <c r="G12" s="63"/>
      <c r="H12" s="63"/>
      <c r="I12" s="63"/>
      <c r="J12" s="63"/>
      <c r="K12" s="63"/>
      <c r="L12" s="63"/>
      <c r="M12" s="63"/>
    </row>
    <row r="13" spans="1:13" ht="12.75" customHeight="1">
      <c r="A13" s="87"/>
      <c r="B13" s="87"/>
      <c r="C13" s="87"/>
      <c r="D13" s="87"/>
      <c r="E13" s="87"/>
      <c r="F13" s="64"/>
      <c r="G13" s="64"/>
      <c r="H13" s="64"/>
      <c r="I13" s="64"/>
      <c r="J13" s="64"/>
      <c r="K13" s="63"/>
      <c r="L13" s="63"/>
      <c r="M13" s="63"/>
    </row>
    <row r="14" spans="1:13" ht="12.75" customHeight="1">
      <c r="A14" s="88"/>
      <c r="B14" s="89"/>
      <c r="C14" s="89"/>
      <c r="D14" s="90"/>
      <c r="E14" s="89"/>
      <c r="F14" s="65"/>
      <c r="G14" s="66"/>
      <c r="H14" s="85" t="s">
        <v>30</v>
      </c>
      <c r="I14" s="66"/>
      <c r="J14" s="65"/>
      <c r="K14" s="63"/>
      <c r="L14" s="63"/>
      <c r="M14" s="63"/>
    </row>
    <row r="15" spans="1:13" ht="12.75" customHeight="1">
      <c r="A15" s="44"/>
      <c r="B15" s="91"/>
      <c r="C15" s="91"/>
      <c r="D15" s="91"/>
      <c r="E15" s="91"/>
      <c r="F15" s="82"/>
      <c r="G15" s="82"/>
      <c r="H15" s="82"/>
      <c r="I15" s="67"/>
      <c r="J15" s="67"/>
      <c r="K15" s="63"/>
      <c r="L15" s="63"/>
      <c r="M15" s="63"/>
    </row>
    <row r="16" spans="1:13" ht="12.75">
      <c r="A16" s="44"/>
      <c r="B16" s="44"/>
      <c r="C16" s="44"/>
      <c r="D16" s="69"/>
      <c r="E16" s="44"/>
      <c r="F16" s="83"/>
      <c r="G16" s="45"/>
      <c r="H16" s="45"/>
      <c r="I16" s="63"/>
      <c r="J16" s="63"/>
      <c r="K16" s="63"/>
      <c r="L16" s="63"/>
      <c r="M16" s="63"/>
    </row>
    <row r="17" spans="1:13" ht="12.75">
      <c r="A17" s="44"/>
      <c r="B17" s="44"/>
      <c r="C17" s="44"/>
      <c r="D17" s="44"/>
      <c r="E17" s="44"/>
      <c r="F17" s="83"/>
      <c r="G17" s="45"/>
      <c r="H17" s="45"/>
      <c r="I17" s="44"/>
      <c r="J17" s="44"/>
      <c r="K17" s="63"/>
      <c r="L17" s="63"/>
      <c r="M17" s="63"/>
    </row>
    <row r="18" spans="1:13" ht="12.75">
      <c r="A18" s="44"/>
      <c r="B18" s="69">
        <f aca="true" t="shared" si="0" ref="B18:E19">B20</f>
        <v>-43644377.163082674</v>
      </c>
      <c r="C18" s="69">
        <f t="shared" si="0"/>
        <v>97964606.46867421</v>
      </c>
      <c r="D18" s="69">
        <f t="shared" si="0"/>
        <v>-139210483.09836397</v>
      </c>
      <c r="E18" s="69">
        <f t="shared" si="0"/>
        <v>48839364.11286686</v>
      </c>
      <c r="F18" s="84"/>
      <c r="G18" s="84"/>
      <c r="H18" s="84"/>
      <c r="I18" s="70"/>
      <c r="J18" s="70"/>
      <c r="K18" s="63"/>
      <c r="L18" s="63"/>
      <c r="M18" s="63"/>
    </row>
    <row r="19" spans="2:13" s="44" customFormat="1" ht="12.75">
      <c r="B19" s="69">
        <f t="shared" si="0"/>
        <v>37476708.70728048</v>
      </c>
      <c r="C19" s="69">
        <f t="shared" si="0"/>
        <v>-45536301.622395515</v>
      </c>
      <c r="D19" s="69">
        <f t="shared" si="0"/>
        <v>54763586.035969995</v>
      </c>
      <c r="E19" s="69">
        <f t="shared" si="0"/>
        <v>222618527.48740143</v>
      </c>
      <c r="F19" s="83"/>
      <c r="G19" s="83"/>
      <c r="H19" s="83"/>
      <c r="I19" s="69"/>
      <c r="J19" s="69"/>
      <c r="K19" s="63"/>
      <c r="L19" s="63"/>
      <c r="M19" s="63"/>
    </row>
    <row r="20" spans="1:13" s="48" customFormat="1" ht="12.75">
      <c r="A20" s="48">
        <f>$C$8-1</f>
        <v>0</v>
      </c>
      <c r="B20" s="69">
        <f>B37*COS(RADIANS(B42))*COS(RADIANS(B41+$A$20))</f>
        <v>-43644377.163082674</v>
      </c>
      <c r="C20" s="69">
        <f>C37*COS(RADIANS(C42))*COS(RADIANS(C41+$A$20))</f>
        <v>97964606.46867421</v>
      </c>
      <c r="D20" s="69">
        <f>D37*COS(RADIANS(D42))*COS(RADIANS(D41+$A$20))</f>
        <v>-139210483.09836397</v>
      </c>
      <c r="E20" s="69">
        <f>E37*COS(RADIANS(E42))*COS(RADIANS(E41+$A$20))</f>
        <v>48839364.11286686</v>
      </c>
      <c r="F20" s="83"/>
      <c r="G20" s="83"/>
      <c r="H20" s="83"/>
      <c r="I20" s="69"/>
      <c r="J20" s="69"/>
      <c r="K20" s="68"/>
      <c r="L20" s="68"/>
      <c r="M20" s="68"/>
    </row>
    <row r="21" spans="1:13" s="48" customFormat="1" ht="12.75">
      <c r="A21" s="48">
        <f>D8-1</f>
        <v>-1</v>
      </c>
      <c r="B21" s="69">
        <f>(B37*SIN(RADIANS(B42)))*-1*COS(RADIANS(B41+$A$21))</f>
        <v>37476708.70728048</v>
      </c>
      <c r="C21" s="69">
        <f>(C37*SIN(RADIANS(C42)))*-1*COS(RADIANS(C41+$A$21))</f>
        <v>-45536301.622395515</v>
      </c>
      <c r="D21" s="69">
        <f>(D37*SIN(RADIANS(D42)))*-1*COS(RADIANS(D41+$A$21))</f>
        <v>54763586.035969995</v>
      </c>
      <c r="E21" s="69">
        <f>(E37*SIN(RADIANS(E42)))*-1*COS(RADIANS(E41+$A$21))</f>
        <v>222618527.48740143</v>
      </c>
      <c r="F21" s="83"/>
      <c r="G21" s="83"/>
      <c r="H21" s="83"/>
      <c r="I21" s="69"/>
      <c r="J21" s="69"/>
      <c r="K21" s="68"/>
      <c r="L21" s="68"/>
      <c r="M21" s="68"/>
    </row>
    <row r="22" spans="6:13" s="44" customFormat="1" ht="12.75">
      <c r="F22" s="45"/>
      <c r="G22" s="45"/>
      <c r="H22" s="45"/>
      <c r="K22" s="63"/>
      <c r="L22" s="63"/>
      <c r="M22" s="63"/>
    </row>
    <row r="23" spans="2:13" s="44" customFormat="1" ht="12.75">
      <c r="B23" s="69">
        <f>-240000000</f>
        <v>-240000000</v>
      </c>
      <c r="C23" s="69">
        <f>240000000</f>
        <v>240000000</v>
      </c>
      <c r="F23" s="45"/>
      <c r="G23" s="45"/>
      <c r="H23" s="45"/>
      <c r="K23" s="63"/>
      <c r="L23" s="63"/>
      <c r="M23" s="63"/>
    </row>
    <row r="24" spans="1:13" ht="12.75">
      <c r="A24" s="44"/>
      <c r="B24" s="69">
        <f>-240000000</f>
        <v>-240000000</v>
      </c>
      <c r="C24" s="69">
        <v>240000000</v>
      </c>
      <c r="D24" s="44"/>
      <c r="E24" s="44"/>
      <c r="F24" s="45"/>
      <c r="G24" s="45"/>
      <c r="H24" s="45"/>
      <c r="I24" s="44"/>
      <c r="J24" s="44"/>
      <c r="K24" s="63"/>
      <c r="L24" s="63"/>
      <c r="M24" s="63"/>
    </row>
    <row r="25" spans="1:13" ht="12.75">
      <c r="A25" s="44"/>
      <c r="B25" s="44"/>
      <c r="C25" s="44"/>
      <c r="D25" s="44"/>
      <c r="E25" s="44"/>
      <c r="F25" s="45"/>
      <c r="G25" s="45"/>
      <c r="H25" s="45"/>
      <c r="I25" s="44"/>
      <c r="J25" s="44"/>
      <c r="K25" s="63"/>
      <c r="L25" s="63"/>
      <c r="M25" s="63"/>
    </row>
    <row r="26" spans="1:13" ht="12.75">
      <c r="A26" s="63"/>
      <c r="B26" s="45"/>
      <c r="C26" s="45"/>
      <c r="D26" s="45"/>
      <c r="E26" s="45"/>
      <c r="F26" s="45"/>
      <c r="G26" s="45"/>
      <c r="H26" s="45"/>
      <c r="I26" s="63"/>
      <c r="J26" s="63"/>
      <c r="K26" s="63"/>
      <c r="L26" s="63"/>
      <c r="M26" s="63"/>
    </row>
    <row r="27" spans="1:10" ht="12.75">
      <c r="A27" s="44"/>
      <c r="B27" s="45"/>
      <c r="C27" s="45"/>
      <c r="D27" s="45"/>
      <c r="E27" s="45"/>
      <c r="F27" s="45"/>
      <c r="G27" s="45"/>
      <c r="H27" s="45"/>
      <c r="I27" s="44"/>
      <c r="J27" s="44"/>
    </row>
    <row r="28" spans="2:8" ht="12.75">
      <c r="B28" s="45"/>
      <c r="C28" s="45"/>
      <c r="D28" s="45"/>
      <c r="E28" s="45"/>
      <c r="F28" s="45"/>
      <c r="G28" s="45"/>
      <c r="H28" s="45"/>
    </row>
    <row r="35" ht="24" customHeight="1">
      <c r="A35" s="71" t="s">
        <v>31</v>
      </c>
    </row>
    <row r="36" spans="1:10" ht="12.75">
      <c r="A36" s="3"/>
      <c r="B36" s="4" t="s">
        <v>6</v>
      </c>
      <c r="C36" s="5" t="s">
        <v>9</v>
      </c>
      <c r="D36" s="6" t="s">
        <v>10</v>
      </c>
      <c r="E36" s="7" t="s">
        <v>11</v>
      </c>
      <c r="F36" s="8" t="s">
        <v>12</v>
      </c>
      <c r="G36" s="9" t="s">
        <v>13</v>
      </c>
      <c r="H36" s="10" t="s">
        <v>14</v>
      </c>
      <c r="I36" s="11" t="s">
        <v>15</v>
      </c>
      <c r="J36" s="12" t="s">
        <v>16</v>
      </c>
    </row>
    <row r="37" spans="1:10" ht="38.25">
      <c r="A37" s="13" t="s">
        <v>7</v>
      </c>
      <c r="B37" s="14">
        <v>57910000</v>
      </c>
      <c r="C37" s="15">
        <v>108204139.371</v>
      </c>
      <c r="D37" s="16">
        <v>149597870</v>
      </c>
      <c r="E37" s="17">
        <v>227942294.519</v>
      </c>
      <c r="F37" s="18">
        <v>778310000</v>
      </c>
      <c r="G37" s="19">
        <v>1429362768.489</v>
      </c>
      <c r="H37" s="20">
        <v>2875000000</v>
      </c>
      <c r="I37" s="21">
        <v>4504332026.552</v>
      </c>
      <c r="J37" s="22">
        <v>5899945515.569</v>
      </c>
    </row>
    <row r="38" spans="1:10" ht="25.5">
      <c r="A38" s="13" t="s">
        <v>8</v>
      </c>
      <c r="B38" s="23">
        <v>47.89</v>
      </c>
      <c r="C38" s="24">
        <v>35.04</v>
      </c>
      <c r="D38" s="25">
        <v>29.8</v>
      </c>
      <c r="E38" s="26">
        <v>24.14</v>
      </c>
      <c r="F38" s="27">
        <v>13.06</v>
      </c>
      <c r="G38" s="28">
        <v>9.64</v>
      </c>
      <c r="H38" s="29">
        <v>6.8</v>
      </c>
      <c r="I38" s="30">
        <v>5.43</v>
      </c>
      <c r="J38" s="31">
        <v>4.74</v>
      </c>
    </row>
    <row r="39" spans="1:10" ht="25.5">
      <c r="A39" s="13" t="s">
        <v>17</v>
      </c>
      <c r="B39" s="14">
        <f>B38/B37*3600*24*180/PI()+0.0111988</f>
        <v>4.105008465138364</v>
      </c>
      <c r="C39" s="15">
        <f>C38/C37*3600*24*180/PI()-0.0009561</f>
        <v>1.6021290728029882</v>
      </c>
      <c r="D39" s="16">
        <f>D38/D37*3600*24*180/PI()-0.00048796</f>
        <v>0.9856262769735833</v>
      </c>
      <c r="E39" s="17">
        <f>E38/E37*3600*24*180/PI()-0.00023427</f>
        <v>0.5240281465010183</v>
      </c>
      <c r="F39" s="18">
        <f>F38/F37*3600*24*180/PI()+0.0000232138</f>
        <v>0.08308991070751744</v>
      </c>
      <c r="G39" s="19">
        <f>G38/G37*3600*24*180/PI()+0.0000725363</f>
        <v>0.033459040150086446</v>
      </c>
      <c r="H39" s="20">
        <f>H38/H37*3600*24*180/PI()+0.0000219576</f>
        <v>0.011730624166791695</v>
      </c>
      <c r="I39" s="21">
        <f>I38/I37*3600*24*180/PI()+0.0000142145</f>
        <v>0.005981898363371451</v>
      </c>
      <c r="J39" s="22">
        <f>J38/J37*3600*24*180/PI()+0.00000220872</f>
        <v>0.003979310592678346</v>
      </c>
    </row>
    <row r="40" spans="1:10" ht="38.25">
      <c r="A40" s="32" t="s">
        <v>18</v>
      </c>
      <c r="B40" s="33">
        <v>174.2</v>
      </c>
      <c r="C40" s="34">
        <v>226.3</v>
      </c>
      <c r="D40" s="35">
        <v>103.9</v>
      </c>
      <c r="E40" s="36">
        <v>230.5</v>
      </c>
      <c r="F40" s="37">
        <v>185.4</v>
      </c>
      <c r="G40" s="38">
        <v>112.5</v>
      </c>
      <c r="H40" s="39">
        <v>336.8</v>
      </c>
      <c r="I40" s="40">
        <v>315.4</v>
      </c>
      <c r="J40" s="41">
        <v>262.6</v>
      </c>
    </row>
    <row r="41" spans="1:10" ht="39" thickBot="1">
      <c r="A41" s="60" t="s">
        <v>23</v>
      </c>
      <c r="B41" s="33">
        <v>7</v>
      </c>
      <c r="C41" s="34">
        <v>3.4</v>
      </c>
      <c r="D41" s="35">
        <v>0</v>
      </c>
      <c r="E41" s="36">
        <v>1.85</v>
      </c>
      <c r="F41" s="57">
        <f>1+19/60</f>
        <v>1.3166666666666667</v>
      </c>
      <c r="G41" s="58">
        <v>2.5</v>
      </c>
      <c r="H41" s="59">
        <f>46/60</f>
        <v>0.7666666666666667</v>
      </c>
      <c r="I41" s="61">
        <f>1+47/60</f>
        <v>1.7833333333333332</v>
      </c>
      <c r="J41" s="62">
        <f>17+10/60</f>
        <v>17.166666666666668</v>
      </c>
    </row>
    <row r="42" spans="1:10" ht="51.75" thickBot="1">
      <c r="A42" s="42" t="s">
        <v>19</v>
      </c>
      <c r="B42" s="72">
        <f aca="true" t="shared" si="1" ref="B42:J42">MOD(B40+B39*$F$100,360)</f>
        <v>220.59583804869806</v>
      </c>
      <c r="C42" s="73">
        <f t="shared" si="1"/>
        <v>24.91077820749581</v>
      </c>
      <c r="D42" s="74">
        <f t="shared" si="1"/>
        <v>201.47700142038474</v>
      </c>
      <c r="E42" s="75">
        <f t="shared" si="1"/>
        <v>282.3787865036008</v>
      </c>
      <c r="F42" s="76">
        <f t="shared" si="1"/>
        <v>193.62590116004424</v>
      </c>
      <c r="G42" s="77">
        <f t="shared" si="1"/>
        <v>115.81244497485856</v>
      </c>
      <c r="H42" s="78">
        <f t="shared" si="1"/>
        <v>337.9613317925124</v>
      </c>
      <c r="I42" s="79">
        <f t="shared" si="1"/>
        <v>315.9922079379738</v>
      </c>
      <c r="J42" s="80">
        <f t="shared" si="1"/>
        <v>262.99395174867516</v>
      </c>
    </row>
    <row r="44" spans="1:10" ht="25.5">
      <c r="A44" s="53" t="s">
        <v>21</v>
      </c>
      <c r="B44" s="1" t="s">
        <v>6</v>
      </c>
      <c r="C44" s="1" t="s">
        <v>9</v>
      </c>
      <c r="D44" s="1" t="s">
        <v>10</v>
      </c>
      <c r="E44" s="1" t="s">
        <v>11</v>
      </c>
      <c r="F44" s="1" t="s">
        <v>12</v>
      </c>
      <c r="G44" s="1" t="s">
        <v>13</v>
      </c>
      <c r="H44" s="1" t="s">
        <v>14</v>
      </c>
      <c r="I44" s="1" t="s">
        <v>15</v>
      </c>
      <c r="J44" s="1" t="s">
        <v>16</v>
      </c>
    </row>
    <row r="45" spans="1:10" ht="12.75">
      <c r="A45" s="53" t="s">
        <v>6</v>
      </c>
      <c r="B45" s="1" t="s">
        <v>22</v>
      </c>
      <c r="C45" s="54">
        <f aca="true" t="shared" si="2" ref="C45:J45">SQRT(($B$18-C18)^2+($B$19-C19)^2)/149600000</f>
        <v>1.0972398447986846</v>
      </c>
      <c r="D45" s="54">
        <f t="shared" si="2"/>
        <v>0.6491779810193209</v>
      </c>
      <c r="E45" s="54">
        <f t="shared" si="2"/>
        <v>1.3833949067862434</v>
      </c>
      <c r="F45" s="54">
        <f t="shared" si="2"/>
        <v>0.38453758625991397</v>
      </c>
      <c r="G45" s="54">
        <f t="shared" si="2"/>
        <v>0.38453758625991397</v>
      </c>
      <c r="H45" s="54">
        <f t="shared" si="2"/>
        <v>0.38453758625991397</v>
      </c>
      <c r="I45" s="54">
        <f t="shared" si="2"/>
        <v>0.38453758625991397</v>
      </c>
      <c r="J45" s="54">
        <f t="shared" si="2"/>
        <v>0.38453758625991397</v>
      </c>
    </row>
    <row r="46" spans="1:10" ht="12.75">
      <c r="A46" s="53" t="s">
        <v>9</v>
      </c>
      <c r="B46" s="1" t="s">
        <v>22</v>
      </c>
      <c r="C46" s="54" t="s">
        <v>22</v>
      </c>
      <c r="D46" s="54">
        <f aca="true" t="shared" si="3" ref="D46:J46">SQRT(($C$18-D18)^2+($C$19-D19)^2)/149600000</f>
        <v>1.7213324911323717</v>
      </c>
      <c r="E46" s="54">
        <f t="shared" si="3"/>
        <v>1.8223094981719263</v>
      </c>
      <c r="F46" s="54">
        <f t="shared" si="3"/>
        <v>0.7221299374653839</v>
      </c>
      <c r="G46" s="54">
        <f t="shared" si="3"/>
        <v>0.7221299374653839</v>
      </c>
      <c r="H46" s="54">
        <f t="shared" si="3"/>
        <v>0.7221299374653839</v>
      </c>
      <c r="I46" s="54">
        <f t="shared" si="3"/>
        <v>0.7221299374653839</v>
      </c>
      <c r="J46" s="54">
        <f t="shared" si="3"/>
        <v>0.7221299374653839</v>
      </c>
    </row>
    <row r="47" spans="1:10" ht="12.75">
      <c r="A47" s="53" t="s">
        <v>10</v>
      </c>
      <c r="B47" s="1" t="s">
        <v>22</v>
      </c>
      <c r="C47" s="54" t="s">
        <v>22</v>
      </c>
      <c r="D47" s="54" t="s">
        <v>22</v>
      </c>
      <c r="E47" s="54">
        <f aca="true" t="shared" si="4" ref="E47:J47">SQRT(($D$18-E18)^2+($D$19-E19)^2)/149600000</f>
        <v>1.6849432063423815</v>
      </c>
      <c r="F47" s="54">
        <f t="shared" si="4"/>
        <v>0.999965347279122</v>
      </c>
      <c r="G47" s="54">
        <f t="shared" si="4"/>
        <v>0.999965347279122</v>
      </c>
      <c r="H47" s="54">
        <f t="shared" si="4"/>
        <v>0.999965347279122</v>
      </c>
      <c r="I47" s="54">
        <f t="shared" si="4"/>
        <v>0.999965347279122</v>
      </c>
      <c r="J47" s="54">
        <f t="shared" si="4"/>
        <v>0.999965347279122</v>
      </c>
    </row>
    <row r="48" spans="1:10" ht="12.75">
      <c r="A48" s="53" t="s">
        <v>11</v>
      </c>
      <c r="B48" s="1" t="s">
        <v>22</v>
      </c>
      <c r="C48" s="54" t="s">
        <v>22</v>
      </c>
      <c r="D48" s="54" t="s">
        <v>22</v>
      </c>
      <c r="E48" s="54" t="s">
        <v>22</v>
      </c>
      <c r="F48" s="54">
        <f>SQRT(($E$18-F18)^2+($E$19-F19)^2)/149600000</f>
        <v>1.5234819853244597</v>
      </c>
      <c r="G48" s="54">
        <f>SQRT(($E$18-G18)^2+($E$19-G19)^2)/149600000</f>
        <v>1.5234819853244597</v>
      </c>
      <c r="H48" s="54">
        <f>SQRT(($E$18-H18)^2+($E$19-H19)^2)/149600000</f>
        <v>1.5234819853244597</v>
      </c>
      <c r="I48" s="54">
        <f>SQRT(($E$18-I18)^2+($E$19-I19)^2)/149600000</f>
        <v>1.5234819853244597</v>
      </c>
      <c r="J48" s="54">
        <f>SQRT(($E$18-J18)^2+($E$19-J19)^2)/149600000</f>
        <v>1.5234819853244597</v>
      </c>
    </row>
    <row r="49" spans="1:10" ht="12.75">
      <c r="A49" s="53" t="s">
        <v>12</v>
      </c>
      <c r="B49" s="1" t="s">
        <v>22</v>
      </c>
      <c r="C49" s="54" t="s">
        <v>22</v>
      </c>
      <c r="D49" s="54" t="s">
        <v>22</v>
      </c>
      <c r="E49" s="54" t="s">
        <v>22</v>
      </c>
      <c r="F49" s="55" t="s">
        <v>22</v>
      </c>
      <c r="G49" s="54">
        <f>SQRT(($F$18-G18)^2+($F$19-G19)^2)/149600000</f>
        <v>0</v>
      </c>
      <c r="H49" s="54">
        <f>SQRT(($F$18-H18)^2+($F$19-H19)^2)/149600000</f>
        <v>0</v>
      </c>
      <c r="I49" s="54">
        <f>SQRT(($F$18-I18)^2+($F$19-I19)^2)/149600000</f>
        <v>0</v>
      </c>
      <c r="J49" s="54">
        <f>SQRT(($F$18-J18)^2+($F$19-J19)^2)/149600000</f>
        <v>0</v>
      </c>
    </row>
    <row r="50" spans="1:10" ht="12.75">
      <c r="A50" s="53" t="s">
        <v>13</v>
      </c>
      <c r="B50" s="1" t="s">
        <v>22</v>
      </c>
      <c r="C50" s="54" t="s">
        <v>22</v>
      </c>
      <c r="D50" s="54" t="s">
        <v>22</v>
      </c>
      <c r="E50" s="54" t="s">
        <v>22</v>
      </c>
      <c r="F50" s="55" t="s">
        <v>22</v>
      </c>
      <c r="G50" s="54" t="s">
        <v>22</v>
      </c>
      <c r="H50" s="54">
        <f>SQRT(($G$18-H18)^2+($G$19-H19)^2)/149600000</f>
        <v>0</v>
      </c>
      <c r="I50" s="54">
        <f>SQRT(($H$18-J18)^2+($H$19-J19)^2)/149600000</f>
        <v>0</v>
      </c>
      <c r="J50" s="54">
        <f>SQRT(($H$18-K18)^2+($H$19-K19)^2)/149600000</f>
        <v>0</v>
      </c>
    </row>
    <row r="51" spans="1:10" ht="12.75">
      <c r="A51" s="53" t="s">
        <v>14</v>
      </c>
      <c r="B51" s="1" t="s">
        <v>22</v>
      </c>
      <c r="C51" s="54" t="s">
        <v>22</v>
      </c>
      <c r="D51" s="54" t="s">
        <v>22</v>
      </c>
      <c r="E51" s="54" t="s">
        <v>22</v>
      </c>
      <c r="F51" s="55" t="s">
        <v>22</v>
      </c>
      <c r="G51" s="54" t="s">
        <v>22</v>
      </c>
      <c r="H51" s="54" t="s">
        <v>22</v>
      </c>
      <c r="I51" s="54">
        <f>SQRT(($H$18-I18)^2+($H$19-I19)^2)/149600000</f>
        <v>0</v>
      </c>
      <c r="J51" s="54">
        <f>SQRT(($H$18-J18)^2+($H$19-J19)^2)/149600000</f>
        <v>0</v>
      </c>
    </row>
    <row r="52" spans="1:11" ht="12.75">
      <c r="A52" s="53" t="s">
        <v>15</v>
      </c>
      <c r="B52" s="1" t="s">
        <v>22</v>
      </c>
      <c r="C52" s="54" t="s">
        <v>22</v>
      </c>
      <c r="D52" s="54" t="s">
        <v>22</v>
      </c>
      <c r="E52" s="54" t="s">
        <v>22</v>
      </c>
      <c r="F52" s="55" t="s">
        <v>22</v>
      </c>
      <c r="G52" s="54" t="s">
        <v>22</v>
      </c>
      <c r="H52" s="54" t="s">
        <v>22</v>
      </c>
      <c r="I52" s="54" t="s">
        <v>22</v>
      </c>
      <c r="J52" s="54">
        <f>SQRT((I18-J18)^2+(I19-J19)^2)/149600000</f>
        <v>0</v>
      </c>
      <c r="K52" s="47"/>
    </row>
    <row r="53" spans="1:10" ht="12.75">
      <c r="A53" s="53" t="s">
        <v>16</v>
      </c>
      <c r="B53" s="1" t="s">
        <v>22</v>
      </c>
      <c r="C53" s="54" t="s">
        <v>22</v>
      </c>
      <c r="D53" s="54" t="s">
        <v>22</v>
      </c>
      <c r="E53" s="54" t="s">
        <v>22</v>
      </c>
      <c r="F53" s="55" t="s">
        <v>22</v>
      </c>
      <c r="G53" s="55" t="s">
        <v>22</v>
      </c>
      <c r="H53" s="55" t="s">
        <v>22</v>
      </c>
      <c r="I53" s="55" t="s">
        <v>22</v>
      </c>
      <c r="J53" s="55" t="s">
        <v>22</v>
      </c>
    </row>
    <row r="83" spans="1:7" ht="12.75">
      <c r="A83" s="45"/>
      <c r="B83" s="45"/>
      <c r="C83" s="45"/>
      <c r="D83" s="45"/>
      <c r="E83" s="45"/>
      <c r="F83" s="45"/>
      <c r="G83" s="45"/>
    </row>
    <row r="84" spans="1:7" ht="12.75">
      <c r="A84" s="45"/>
      <c r="B84" s="45"/>
      <c r="C84" s="45"/>
      <c r="D84" s="45"/>
      <c r="E84" s="45"/>
      <c r="F84" s="45"/>
      <c r="G84" s="45"/>
    </row>
    <row r="85" spans="1:7" ht="12.75">
      <c r="A85" s="45"/>
      <c r="B85" s="45"/>
      <c r="C85" s="45"/>
      <c r="D85" s="45"/>
      <c r="E85" s="45"/>
      <c r="F85" s="45"/>
      <c r="G85" s="45"/>
    </row>
    <row r="86" spans="1:7" ht="12.75">
      <c r="A86" s="45"/>
      <c r="B86" s="45"/>
      <c r="C86" s="45"/>
      <c r="D86" s="45"/>
      <c r="E86" s="45"/>
      <c r="F86" s="45"/>
      <c r="G86" s="45"/>
    </row>
    <row r="87" spans="1:7" ht="12.75">
      <c r="A87" s="45"/>
      <c r="B87" s="45"/>
      <c r="C87" s="45"/>
      <c r="D87" s="45"/>
      <c r="E87" s="45"/>
      <c r="F87" s="45"/>
      <c r="G87" s="45"/>
    </row>
    <row r="88" spans="1:7" ht="12.75">
      <c r="A88" s="45"/>
      <c r="B88" s="45"/>
      <c r="C88" s="45"/>
      <c r="D88" s="45"/>
      <c r="E88" s="45"/>
      <c r="F88" s="45"/>
      <c r="G88" s="45"/>
    </row>
    <row r="89" spans="1:7" ht="12.75">
      <c r="A89" s="45"/>
      <c r="B89" s="45"/>
      <c r="C89" s="45"/>
      <c r="D89" s="45"/>
      <c r="E89" s="45"/>
      <c r="F89" s="45"/>
      <c r="G89" s="45"/>
    </row>
    <row r="90" spans="1:7" ht="12.75">
      <c r="A90" s="45"/>
      <c r="B90" s="45"/>
      <c r="C90" s="45"/>
      <c r="D90" s="45"/>
      <c r="E90" s="45"/>
      <c r="F90" s="45"/>
      <c r="G90" s="45"/>
    </row>
    <row r="91" spans="1:7" ht="12.75">
      <c r="A91" s="45"/>
      <c r="B91" s="45"/>
      <c r="C91" s="45"/>
      <c r="D91" s="45"/>
      <c r="E91" s="45"/>
      <c r="F91" s="45"/>
      <c r="G91" s="45"/>
    </row>
    <row r="92" spans="1:9" ht="12.75">
      <c r="A92" s="44"/>
      <c r="B92" s="44"/>
      <c r="C92" s="44"/>
      <c r="D92" s="44"/>
      <c r="E92" s="44"/>
      <c r="F92" s="44"/>
      <c r="G92" s="44"/>
      <c r="H92" s="45"/>
      <c r="I92" s="45"/>
    </row>
    <row r="93" spans="1:9" ht="12.75">
      <c r="A93" s="44"/>
      <c r="B93" s="44"/>
      <c r="C93" s="44"/>
      <c r="D93" s="44"/>
      <c r="E93" s="44"/>
      <c r="F93" s="44"/>
      <c r="G93" s="44"/>
      <c r="H93" s="45"/>
      <c r="I93" s="45"/>
    </row>
    <row r="94" spans="1:9" ht="12.75">
      <c r="A94" s="44"/>
      <c r="B94" s="44"/>
      <c r="C94" s="44"/>
      <c r="D94" s="44"/>
      <c r="E94" s="44"/>
      <c r="F94" s="44"/>
      <c r="G94" s="44"/>
      <c r="H94" s="45"/>
      <c r="I94" s="45"/>
    </row>
    <row r="95" spans="1:9" ht="12.75">
      <c r="A95" s="44"/>
      <c r="B95" s="44"/>
      <c r="C95" s="44"/>
      <c r="D95" s="44"/>
      <c r="E95" s="44"/>
      <c r="F95" s="44"/>
      <c r="G95" s="44"/>
      <c r="H95" s="45"/>
      <c r="I95" s="45"/>
    </row>
    <row r="96" spans="1:9" ht="12.75">
      <c r="A96" s="44"/>
      <c r="B96" s="44"/>
      <c r="C96" s="44"/>
      <c r="D96" s="44"/>
      <c r="E96" s="44"/>
      <c r="F96" s="44"/>
      <c r="G96" s="44"/>
      <c r="H96" s="45"/>
      <c r="I96" s="45"/>
    </row>
    <row r="97" spans="1:9" ht="12.75">
      <c r="A97" s="56" t="s">
        <v>4</v>
      </c>
      <c r="B97" s="56" t="s">
        <v>0</v>
      </c>
      <c r="C97" s="56" t="s">
        <v>1</v>
      </c>
      <c r="D97" s="56" t="s">
        <v>2</v>
      </c>
      <c r="E97" s="56"/>
      <c r="F97" s="56"/>
      <c r="G97" s="44"/>
      <c r="H97" s="45"/>
      <c r="I97" s="45"/>
    </row>
    <row r="98" spans="1:9" ht="12.75">
      <c r="A98" s="56"/>
      <c r="B98" s="56">
        <f>C2</f>
        <v>10</v>
      </c>
      <c r="C98" s="56">
        <f>C3</f>
        <v>4</v>
      </c>
      <c r="D98" s="56">
        <f>C4</f>
        <v>2005</v>
      </c>
      <c r="E98" s="56"/>
      <c r="F98" s="56">
        <f>INT((D98-2004)/4)</f>
        <v>0</v>
      </c>
      <c r="G98" s="44"/>
      <c r="H98" s="45"/>
      <c r="I98" s="45"/>
    </row>
    <row r="99" spans="1:9" ht="12.75">
      <c r="A99" s="56" t="s">
        <v>3</v>
      </c>
      <c r="B99" s="56">
        <v>1</v>
      </c>
      <c r="C99" s="56">
        <v>1</v>
      </c>
      <c r="D99" s="56">
        <v>2005</v>
      </c>
      <c r="E99" s="56"/>
      <c r="F99" s="56">
        <f>MOD(D98,4)</f>
        <v>1</v>
      </c>
      <c r="G99" s="44"/>
      <c r="H99" s="45"/>
      <c r="I99" s="45"/>
    </row>
    <row r="100" spans="1:9" ht="12.75">
      <c r="A100" s="56" t="s">
        <v>5</v>
      </c>
      <c r="B100" s="56">
        <f>B98-1</f>
        <v>9</v>
      </c>
      <c r="C100" s="56">
        <f>IF(C98=2,31,0)+IF(C98=3,31+28,0)+IF(C98=4,90,0)+IF(C98=5,120,0)+IF(C98=6,151,0)+IF(C98=7,181,0)+IF(C98=8,212,0)+IF(C98=9,243,0)+IF(C98=10,273)+IF(C98=11,304,0)+IF(C98=12,334,0)</f>
        <v>90</v>
      </c>
      <c r="D100" s="56">
        <f>(D98-D99)*365</f>
        <v>0</v>
      </c>
      <c r="E100" s="56">
        <f>B100+C100+D100</f>
        <v>99</v>
      </c>
      <c r="F100" s="56">
        <f>IF(AND(F99=0,C98&lt;3)=TRUE,F98-1+E100,F98+E100)</f>
        <v>99</v>
      </c>
      <c r="G100" s="44"/>
      <c r="H100" s="45"/>
      <c r="I100" s="45"/>
    </row>
    <row r="101" spans="1:9" ht="12.75">
      <c r="A101" s="56"/>
      <c r="B101" s="56"/>
      <c r="C101" s="56"/>
      <c r="D101" s="56"/>
      <c r="E101" s="56"/>
      <c r="F101" s="56"/>
      <c r="G101" s="44"/>
      <c r="H101" s="45"/>
      <c r="I101" s="45"/>
    </row>
    <row r="102" spans="1:9" ht="12.75">
      <c r="A102" s="44"/>
      <c r="B102" s="44"/>
      <c r="C102" s="44"/>
      <c r="D102" s="44"/>
      <c r="E102" s="44"/>
      <c r="F102" s="44"/>
      <c r="G102" s="44"/>
      <c r="H102" s="45"/>
      <c r="I102" s="45"/>
    </row>
    <row r="103" spans="1:9" ht="12.75">
      <c r="A103" s="44"/>
      <c r="B103" s="44"/>
      <c r="C103" s="44"/>
      <c r="D103" s="44"/>
      <c r="E103" s="44"/>
      <c r="F103" s="44"/>
      <c r="G103" s="44"/>
      <c r="H103" s="45"/>
      <c r="I103" s="45"/>
    </row>
    <row r="104" spans="1:9" ht="12.7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2.7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2.7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7" ht="12.75">
      <c r="A107" s="45"/>
      <c r="B107" s="45"/>
      <c r="C107" s="45"/>
      <c r="D107" s="45"/>
      <c r="E107" s="45"/>
      <c r="F107" s="45"/>
      <c r="G107" s="45"/>
    </row>
    <row r="108" spans="1:7" ht="12.75">
      <c r="A108" s="45"/>
      <c r="B108" s="45"/>
      <c r="C108" s="45"/>
      <c r="D108" s="45"/>
      <c r="E108" s="45"/>
      <c r="F108" s="45"/>
      <c r="G108" s="45"/>
    </row>
    <row r="109" spans="1:7" ht="12.75">
      <c r="A109" s="45"/>
      <c r="B109" s="45"/>
      <c r="C109" s="45"/>
      <c r="D109" s="45"/>
      <c r="E109" s="45"/>
      <c r="F109" s="45"/>
      <c r="G109" s="45"/>
    </row>
    <row r="110" spans="1:7" ht="12.75">
      <c r="A110" s="45"/>
      <c r="B110" s="45"/>
      <c r="C110" s="45"/>
      <c r="D110" s="45"/>
      <c r="E110" s="45"/>
      <c r="F110" s="45"/>
      <c r="G110" s="45"/>
    </row>
  </sheetData>
  <mergeCells count="1">
    <mergeCell ref="B1:C1"/>
  </mergeCells>
  <printOptions/>
  <pageMargins left="0.75" right="0.75" top="1" bottom="1" header="0.4921259845" footer="0.4921259845"/>
  <pageSetup orientation="portrait" paperSize="9" r:id="rId2"/>
  <ignoredErrors>
    <ignoredError sqref="D3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BJ12"/>
  <sheetViews>
    <sheetView workbookViewId="0" topLeftCell="A1">
      <selection activeCell="B3" sqref="B3"/>
    </sheetView>
  </sheetViews>
  <sheetFormatPr defaultColWidth="11.421875" defaultRowHeight="12.75"/>
  <cols>
    <col min="1" max="1" width="14.140625" style="0" customWidth="1"/>
  </cols>
  <sheetData>
    <row r="1" spans="1:62" ht="12.75">
      <c r="A1" t="s">
        <v>25</v>
      </c>
      <c r="B1">
        <v>0</v>
      </c>
      <c r="C1">
        <f>B1+PI()/20</f>
        <v>0.15707963267948966</v>
      </c>
      <c r="D1">
        <f aca="true" t="shared" si="0" ref="D1:BJ1">C1+PI()/20</f>
        <v>0.3141592653589793</v>
      </c>
      <c r="E1">
        <f t="shared" si="0"/>
        <v>0.47123889803846897</v>
      </c>
      <c r="F1">
        <f t="shared" si="0"/>
        <v>0.6283185307179586</v>
      </c>
      <c r="G1">
        <f t="shared" si="0"/>
        <v>0.7853981633974483</v>
      </c>
      <c r="H1">
        <f t="shared" si="0"/>
        <v>0.9424777960769379</v>
      </c>
      <c r="I1">
        <f t="shared" si="0"/>
        <v>1.0995574287564276</v>
      </c>
      <c r="J1">
        <f t="shared" si="0"/>
        <v>1.2566370614359172</v>
      </c>
      <c r="K1">
        <f t="shared" si="0"/>
        <v>1.413716694115407</v>
      </c>
      <c r="L1">
        <f t="shared" si="0"/>
        <v>1.5707963267948966</v>
      </c>
      <c r="M1">
        <f t="shared" si="0"/>
        <v>1.7278759594743862</v>
      </c>
      <c r="N1">
        <f t="shared" si="0"/>
        <v>1.8849555921538759</v>
      </c>
      <c r="O1">
        <f t="shared" si="0"/>
        <v>2.0420352248333655</v>
      </c>
      <c r="P1">
        <f t="shared" si="0"/>
        <v>2.199114857512855</v>
      </c>
      <c r="Q1">
        <f t="shared" si="0"/>
        <v>2.356194490192345</v>
      </c>
      <c r="R1">
        <f t="shared" si="0"/>
        <v>2.5132741228718345</v>
      </c>
      <c r="S1">
        <f t="shared" si="0"/>
        <v>2.670353755551324</v>
      </c>
      <c r="T1">
        <f t="shared" si="0"/>
        <v>2.827433388230814</v>
      </c>
      <c r="U1">
        <f t="shared" si="0"/>
        <v>2.9845130209103035</v>
      </c>
      <c r="V1">
        <f t="shared" si="0"/>
        <v>3.141592653589793</v>
      </c>
      <c r="W1">
        <f t="shared" si="0"/>
        <v>3.2986722862692828</v>
      </c>
      <c r="X1">
        <f t="shared" si="0"/>
        <v>3.4557519189487724</v>
      </c>
      <c r="Y1">
        <f t="shared" si="0"/>
        <v>3.612831551628262</v>
      </c>
      <c r="Z1">
        <f t="shared" si="0"/>
        <v>3.7699111843077517</v>
      </c>
      <c r="AA1">
        <f t="shared" si="0"/>
        <v>3.9269908169872414</v>
      </c>
      <c r="AB1">
        <f t="shared" si="0"/>
        <v>4.084070449666731</v>
      </c>
      <c r="AC1">
        <f t="shared" si="0"/>
        <v>4.241150082346221</v>
      </c>
      <c r="AD1">
        <f t="shared" si="0"/>
        <v>4.39822971502571</v>
      </c>
      <c r="AE1">
        <f t="shared" si="0"/>
        <v>4.5553093477052</v>
      </c>
      <c r="AF1">
        <f t="shared" si="0"/>
        <v>4.71238898038469</v>
      </c>
      <c r="AG1">
        <f t="shared" si="0"/>
        <v>4.869468613064179</v>
      </c>
      <c r="AH1">
        <f t="shared" si="0"/>
        <v>5.026548245743669</v>
      </c>
      <c r="AI1">
        <f t="shared" si="0"/>
        <v>5.183627878423159</v>
      </c>
      <c r="AJ1">
        <f t="shared" si="0"/>
        <v>5.340707511102648</v>
      </c>
      <c r="AK1">
        <f t="shared" si="0"/>
        <v>5.497787143782138</v>
      </c>
      <c r="AL1">
        <f t="shared" si="0"/>
        <v>5.654866776461628</v>
      </c>
      <c r="AM1">
        <f t="shared" si="0"/>
        <v>5.811946409141117</v>
      </c>
      <c r="AN1">
        <f t="shared" si="0"/>
        <v>5.969026041820607</v>
      </c>
      <c r="AO1">
        <f t="shared" si="0"/>
        <v>6.126105674500097</v>
      </c>
      <c r="AP1">
        <f t="shared" si="0"/>
        <v>6.283185307179586</v>
      </c>
      <c r="AQ1">
        <f t="shared" si="0"/>
        <v>6.440264939859076</v>
      </c>
      <c r="AR1">
        <f t="shared" si="0"/>
        <v>6.5973445725385655</v>
      </c>
      <c r="AS1">
        <f t="shared" si="0"/>
        <v>6.754424205218055</v>
      </c>
      <c r="AT1">
        <f t="shared" si="0"/>
        <v>6.911503837897545</v>
      </c>
      <c r="AU1">
        <f t="shared" si="0"/>
        <v>7.0685834705770345</v>
      </c>
      <c r="AV1">
        <f t="shared" si="0"/>
        <v>7.225663103256524</v>
      </c>
      <c r="AW1">
        <f t="shared" si="0"/>
        <v>7.382742735936014</v>
      </c>
      <c r="AX1">
        <f t="shared" si="0"/>
        <v>7.5398223686155035</v>
      </c>
      <c r="AY1">
        <f t="shared" si="0"/>
        <v>7.696902001294993</v>
      </c>
      <c r="AZ1">
        <f t="shared" si="0"/>
        <v>7.853981633974483</v>
      </c>
      <c r="BA1">
        <f t="shared" si="0"/>
        <v>8.011061266653972</v>
      </c>
      <c r="BB1">
        <f t="shared" si="0"/>
        <v>8.168140899333462</v>
      </c>
      <c r="BC1">
        <f t="shared" si="0"/>
        <v>8.325220532012953</v>
      </c>
      <c r="BD1">
        <f t="shared" si="0"/>
        <v>8.482300164692443</v>
      </c>
      <c r="BE1">
        <f t="shared" si="0"/>
        <v>8.639379797371934</v>
      </c>
      <c r="BF1">
        <f t="shared" si="0"/>
        <v>8.796459430051424</v>
      </c>
      <c r="BG1">
        <f t="shared" si="0"/>
        <v>8.953539062730915</v>
      </c>
      <c r="BH1">
        <f t="shared" si="0"/>
        <v>9.110618695410405</v>
      </c>
      <c r="BI1">
        <f t="shared" si="0"/>
        <v>9.267698328089896</v>
      </c>
      <c r="BJ1">
        <f t="shared" si="0"/>
        <v>9.424777960769386</v>
      </c>
    </row>
    <row r="2" spans="1:62" ht="12.75">
      <c r="A2" t="s">
        <v>26</v>
      </c>
      <c r="B2" s="81">
        <f>Feuil1!$B$37*COS(B1)*COS(RADIANS(Feuil1!$B$41+Feuil1!$A$21))</f>
        <v>57592762.96077671</v>
      </c>
      <c r="C2" s="81">
        <f>Feuil1!$B$37*COS(C1)*COS(RADIANS(Feuil1!$B$41+Feuil1!$A$21))</f>
        <v>56883700.47901866</v>
      </c>
      <c r="D2" s="81">
        <f>Feuil1!$B$37*COS(D1)*COS(RADIANS(Feuil1!$B$41+Feuil1!$A$21))</f>
        <v>54773972.50528885</v>
      </c>
      <c r="E2" s="81">
        <f>Feuil1!$B$37*COS(E1)*COS(RADIANS(Feuil1!$B$41+Feuil1!$A$21))</f>
        <v>51315527.54408623</v>
      </c>
      <c r="F2" s="81">
        <f>Feuil1!$B$37*COS(F1)*COS(RADIANS(Feuil1!$B$41+Feuil1!$A$21))</f>
        <v>46593523.98827637</v>
      </c>
      <c r="G2" s="81">
        <f>Feuil1!$B$37*COS(G1)*COS(RADIANS(Feuil1!$B$41+Feuil1!$A$21))</f>
        <v>40724233.23683464</v>
      </c>
      <c r="H2" s="81">
        <f>Feuil1!$B$37*COS(H1)*COS(RADIANS(Feuil1!$B$41+Feuil1!$A$21))</f>
        <v>33852176.70712074</v>
      </c>
      <c r="I2" s="81">
        <f>Feuil1!$B$37*COS(I1)*COS(RADIANS(Feuil1!$B$41+Feuil1!$A$21))</f>
        <v>26146567.23794428</v>
      </c>
      <c r="J2" s="81">
        <f>Feuil1!$B$37*COS(J1)*COS(RADIANS(Feuil1!$B$41+Feuil1!$A$21))</f>
        <v>17797142.507888015</v>
      </c>
      <c r="K2" s="81">
        <f>Feuil1!$B$37*COS(K1)*COS(RADIANS(Feuil1!$B$41+Feuil1!$A$21))</f>
        <v>9009493.063957931</v>
      </c>
      <c r="L2" s="81">
        <f>Feuil1!$B$37*COS(L1)*COS(RADIANS(Feuil1!$B$41+Feuil1!$A$21))</f>
        <v>3.5279842277656992E-09</v>
      </c>
      <c r="M2" s="81">
        <f>Feuil1!$B$37*COS(M1)*COS(RADIANS(Feuil1!$B$41+Feuil1!$A$21))</f>
        <v>-9009493.063957924</v>
      </c>
      <c r="N2" s="81">
        <f>Feuil1!$B$37*COS(N1)*COS(RADIANS(Feuil1!$B$41+Feuil1!$A$21))</f>
        <v>-17797142.50788801</v>
      </c>
      <c r="O2" s="81">
        <f>Feuil1!$B$37*COS(O1)*COS(RADIANS(Feuil1!$B$41+Feuil1!$A$21))</f>
        <v>-26146567.23794427</v>
      </c>
      <c r="P2" s="81">
        <f>Feuil1!$B$37*COS(P1)*COS(RADIANS(Feuil1!$B$41+Feuil1!$A$21))</f>
        <v>-33852176.70712073</v>
      </c>
      <c r="Q2" s="81">
        <f>Feuil1!$B$37*COS(Q1)*COS(RADIANS(Feuil1!$B$41+Feuil1!$A$21))</f>
        <v>-40724233.23683463</v>
      </c>
      <c r="R2" s="81">
        <f>Feuil1!$B$37*COS(R1)*COS(RADIANS(Feuil1!$B$41+Feuil1!$A$21))</f>
        <v>-46593523.98827636</v>
      </c>
      <c r="S2" s="81">
        <f>Feuil1!$B$37*COS(S1)*COS(RADIANS(Feuil1!$B$41+Feuil1!$A$21))</f>
        <v>-51315527.544086225</v>
      </c>
      <c r="T2" s="81">
        <f>Feuil1!$B$37*COS(T1)*COS(RADIANS(Feuil1!$B$41+Feuil1!$A$21))</f>
        <v>-54773972.50528885</v>
      </c>
      <c r="U2" s="81">
        <f>Feuil1!$B$37*COS(U1)*COS(RADIANS(Feuil1!$B$41+Feuil1!$A$21))</f>
        <v>-56883700.47901865</v>
      </c>
      <c r="V2" s="81">
        <f>Feuil1!$B$37*COS(V1)*COS(RADIANS(Feuil1!$B$41+Feuil1!$A$21))</f>
        <v>-57592762.96077671</v>
      </c>
      <c r="W2" s="81">
        <f>Feuil1!$B$37*COS(W1)*COS(RADIANS(Feuil1!$B$41+Feuil1!$A$21))</f>
        <v>-56883700.47901866</v>
      </c>
      <c r="X2" s="81">
        <f>Feuil1!$B$37*COS(X1)*COS(RADIANS(Feuil1!$B$41+Feuil1!$A$21))</f>
        <v>-54773972.505288854</v>
      </c>
      <c r="Y2" s="81">
        <f>Feuil1!$B$37*COS(Y1)*COS(RADIANS(Feuil1!$B$41+Feuil1!$A$21))</f>
        <v>-51315527.54408623</v>
      </c>
      <c r="Z2" s="81">
        <f>Feuil1!$B$37*COS(Z1)*COS(RADIANS(Feuil1!$B$41+Feuil1!$A$21))</f>
        <v>-46593523.98827638</v>
      </c>
      <c r="AA2" s="81">
        <f>Feuil1!$B$37*COS(AA1)*COS(RADIANS(Feuil1!$B$41+Feuil1!$A$21))</f>
        <v>-40724233.236834645</v>
      </c>
      <c r="AB2" s="81">
        <f>Feuil1!$B$37*COS(AB1)*COS(RADIANS(Feuil1!$B$41+Feuil1!$A$21))</f>
        <v>-33852176.70712075</v>
      </c>
      <c r="AC2" s="81">
        <f>Feuil1!$B$37*COS(AC1)*COS(RADIANS(Feuil1!$B$41+Feuil1!$A$21))</f>
        <v>-26146567.237944283</v>
      </c>
      <c r="AD2" s="81">
        <f>Feuil1!$B$37*COS(AD1)*COS(RADIANS(Feuil1!$B$41+Feuil1!$A$21))</f>
        <v>-17797142.507888023</v>
      </c>
      <c r="AE2" s="81">
        <f>Feuil1!$B$37*COS(AE1)*COS(RADIANS(Feuil1!$B$41+Feuil1!$A$21))</f>
        <v>-9009493.063957937</v>
      </c>
      <c r="AF2" s="81">
        <f>Feuil1!$B$37*COS(AF1)*COS(RADIANS(Feuil1!$B$41+Feuil1!$A$21))</f>
        <v>-1.0583952683297096E-08</v>
      </c>
      <c r="AG2" s="81">
        <f>Feuil1!$B$37*COS(AG1)*COS(RADIANS(Feuil1!$B$41+Feuil1!$A$21))</f>
        <v>9009493.063957917</v>
      </c>
      <c r="AH2" s="81">
        <f>Feuil1!$B$37*COS(AH1)*COS(RADIANS(Feuil1!$B$41+Feuil1!$A$21))</f>
        <v>17797142.507888004</v>
      </c>
      <c r="AI2" s="81">
        <f>Feuil1!$B$37*COS(AI1)*COS(RADIANS(Feuil1!$B$41+Feuil1!$A$21))</f>
        <v>26146567.237944268</v>
      </c>
      <c r="AJ2" s="81">
        <f>Feuil1!$B$37*COS(AJ1)*COS(RADIANS(Feuil1!$B$41+Feuil1!$A$21))</f>
        <v>33852176.707120724</v>
      </c>
      <c r="AK2" s="81">
        <f>Feuil1!$B$37*COS(AK1)*COS(RADIANS(Feuil1!$B$41+Feuil1!$A$21))</f>
        <v>40724233.23683462</v>
      </c>
      <c r="AL2" s="81">
        <f>Feuil1!$B$37*COS(AL1)*COS(RADIANS(Feuil1!$B$41+Feuil1!$A$21))</f>
        <v>46593523.98827636</v>
      </c>
      <c r="AM2" s="81">
        <f>Feuil1!$B$37*COS(AM1)*COS(RADIANS(Feuil1!$B$41+Feuil1!$A$21))</f>
        <v>51315527.544086225</v>
      </c>
      <c r="AN2" s="81">
        <f>Feuil1!$B$37*COS(AN1)*COS(RADIANS(Feuil1!$B$41+Feuil1!$A$21))</f>
        <v>54773972.50528885</v>
      </c>
      <c r="AO2" s="81">
        <f>Feuil1!$B$37*COS(AO1)*COS(RADIANS(Feuil1!$B$41+Feuil1!$A$21))</f>
        <v>56883700.47901865</v>
      </c>
      <c r="AP2" s="81">
        <f>Feuil1!$B$37*COS(AP1)*COS(RADIANS(Feuil1!$B$41+Feuil1!$A$21))</f>
        <v>57592762.96077671</v>
      </c>
      <c r="AQ2" s="81">
        <f>Feuil1!$B$37*COS(AQ1)*COS(RADIANS(Feuil1!$B$41+Feuil1!$A$21))</f>
        <v>56883700.47901866</v>
      </c>
      <c r="AR2" s="81">
        <f>Feuil1!$B$37*COS(AR1)*COS(RADIANS(Feuil1!$B$41+Feuil1!$A$21))</f>
        <v>54773972.505288854</v>
      </c>
      <c r="AS2" s="81">
        <f>Feuil1!$B$37*COS(AS1)*COS(RADIANS(Feuil1!$B$41+Feuil1!$A$21))</f>
        <v>51315527.54408624</v>
      </c>
      <c r="AT2" s="81">
        <f>Feuil1!$B$37*COS(AT1)*COS(RADIANS(Feuil1!$B$41+Feuil1!$A$21))</f>
        <v>46593523.98827638</v>
      </c>
      <c r="AU2" s="81">
        <f>Feuil1!$B$37*COS(AU1)*COS(RADIANS(Feuil1!$B$41+Feuil1!$A$21))</f>
        <v>40724233.236834645</v>
      </c>
      <c r="AV2" s="81">
        <f>Feuil1!$B$37*COS(AV1)*COS(RADIANS(Feuil1!$B$41+Feuil1!$A$21))</f>
        <v>33852176.707120754</v>
      </c>
      <c r="AW2" s="81">
        <f>Feuil1!$B$37*COS(AW1)*COS(RADIANS(Feuil1!$B$41+Feuil1!$A$21))</f>
        <v>26146567.23794429</v>
      </c>
      <c r="AX2" s="81">
        <f>Feuil1!$B$37*COS(AX1)*COS(RADIANS(Feuil1!$B$41+Feuil1!$A$21))</f>
        <v>17797142.507888034</v>
      </c>
      <c r="AY2" s="81">
        <f>Feuil1!$B$37*COS(AY1)*COS(RADIANS(Feuil1!$B$41+Feuil1!$A$21))</f>
        <v>9009493.063957945</v>
      </c>
      <c r="AZ2" s="81">
        <f>Feuil1!$B$37*COS(AZ1)*COS(RADIANS(Feuil1!$B$41+Feuil1!$A$21))</f>
        <v>1.7639921138828494E-08</v>
      </c>
      <c r="BA2" s="81">
        <f>Feuil1!$B$37*COS(BA1)*COS(RADIANS(Feuil1!$B$41+Feuil1!$A$21))</f>
        <v>-9009493.063957859</v>
      </c>
      <c r="BB2" s="81">
        <f>Feuil1!$B$37*COS(BB1)*COS(RADIANS(Feuil1!$B$41+Feuil1!$A$21))</f>
        <v>-17797142.507887997</v>
      </c>
      <c r="BC2" s="81">
        <f>Feuil1!$B$37*COS(BC1)*COS(RADIANS(Feuil1!$B$41+Feuil1!$A$21))</f>
        <v>-26146567.237944305</v>
      </c>
      <c r="BD2" s="81">
        <f>Feuil1!$B$37*COS(BD1)*COS(RADIANS(Feuil1!$B$41+Feuil1!$A$21))</f>
        <v>-33852176.7071208</v>
      </c>
      <c r="BE2" s="81">
        <f>Feuil1!$B$37*COS(BE1)*COS(RADIANS(Feuil1!$B$41+Feuil1!$A$21))</f>
        <v>-40724233.23683473</v>
      </c>
      <c r="BF2" s="81">
        <f>Feuil1!$B$37*COS(BF1)*COS(RADIANS(Feuil1!$B$41+Feuil1!$A$21))</f>
        <v>-46593523.988276474</v>
      </c>
      <c r="BG2" s="81">
        <f>Feuil1!$B$37*COS(BG1)*COS(RADIANS(Feuil1!$B$41+Feuil1!$A$21))</f>
        <v>-51315527.54408634</v>
      </c>
      <c r="BH2" s="81">
        <f>Feuil1!$B$37*COS(BH1)*COS(RADIANS(Feuil1!$B$41+Feuil1!$A$21))</f>
        <v>-54773972.505288936</v>
      </c>
      <c r="BI2" s="81">
        <f>Feuil1!$B$37*COS(BI1)*COS(RADIANS(Feuil1!$B$41+Feuil1!$A$21))</f>
        <v>-56883700.47901871</v>
      </c>
      <c r="BJ2" s="81">
        <f>Feuil1!$B$37*COS(BJ1)*COS(RADIANS(Feuil1!$B$41+Feuil1!$A$21))</f>
        <v>-57592762.96077671</v>
      </c>
    </row>
    <row r="3" spans="1:62" ht="12.75">
      <c r="A3" t="s">
        <v>26</v>
      </c>
      <c r="B3" s="81">
        <f>Feuil1!$B$37*SIN(B1)*COS(RADIANS(Feuil1!$B$41+Feuil1!$A$20))</f>
        <v>0</v>
      </c>
      <c r="C3" s="81">
        <f>Feuil1!$B$37*SIN(C1)*COS(RADIANS(Feuil1!$B$41+Feuil1!$A$20))</f>
        <v>8991594.564702127</v>
      </c>
      <c r="D3" s="81">
        <f>Feuil1!$B$37*SIN(D1)*COS(RADIANS(Feuil1!$B$41+Feuil1!$A$20))</f>
        <v>17761786.229829807</v>
      </c>
      <c r="E3" s="81">
        <f>Feuil1!$B$37*SIN(E1)*COS(RADIANS(Feuil1!$B$41+Feuil1!$A$20))</f>
        <v>26094623.76999021</v>
      </c>
      <c r="F3" s="81">
        <f>Feuil1!$B$37*SIN(F1)*COS(RADIANS(Feuil1!$B$41+Feuil1!$A$20))</f>
        <v>33784925.06984233</v>
      </c>
      <c r="G3" s="81">
        <f>Feuil1!$B$37*SIN(G1)*COS(RADIANS(Feuil1!$B$41+Feuil1!$A$20))</f>
        <v>40643329.38873707</v>
      </c>
      <c r="H3" s="81">
        <f>Feuil1!$B$37*SIN(H1)*COS(RADIANS(Feuil1!$B$41+Feuil1!$A$20))</f>
        <v>46500960.05060429</v>
      </c>
      <c r="I3" s="81">
        <f>Feuil1!$B$37*SIN(I1)*COS(RADIANS(Feuil1!$B$41+Feuil1!$A$20))</f>
        <v>51213582.7481872</v>
      </c>
      <c r="J3" s="81">
        <f>Feuil1!$B$37*SIN(J1)*COS(RADIANS(Feuil1!$B$41+Feuil1!$A$20))</f>
        <v>54665157.070373304</v>
      </c>
      <c r="K3" s="81">
        <f>Feuil1!$B$37*SIN(K1)*COS(RADIANS(Feuil1!$B$41+Feuil1!$A$20))</f>
        <v>56770693.80223194</v>
      </c>
      <c r="L3" s="81">
        <f>Feuil1!$B$37*SIN(L1)*COS(RADIANS(Feuil1!$B$41+Feuil1!$A$20))</f>
        <v>57478347.641548954</v>
      </c>
      <c r="M3" s="81">
        <f>Feuil1!$B$37*SIN(M1)*COS(RADIANS(Feuil1!$B$41+Feuil1!$A$20))</f>
        <v>56770693.80223194</v>
      </c>
      <c r="N3" s="81">
        <f>Feuil1!$B$37*SIN(N1)*COS(RADIANS(Feuil1!$B$41+Feuil1!$A$20))</f>
        <v>54665157.07037331</v>
      </c>
      <c r="O3" s="81">
        <f>Feuil1!$B$37*SIN(O1)*COS(RADIANS(Feuil1!$B$41+Feuil1!$A$20))</f>
        <v>51213582.74818721</v>
      </c>
      <c r="P3" s="81">
        <f>Feuil1!$B$37*SIN(P1)*COS(RADIANS(Feuil1!$B$41+Feuil1!$A$20))</f>
        <v>46500960.05060429</v>
      </c>
      <c r="Q3" s="81">
        <f>Feuil1!$B$37*SIN(Q1)*COS(RADIANS(Feuil1!$B$41+Feuil1!$A$20))</f>
        <v>40643329.388737075</v>
      </c>
      <c r="R3" s="81">
        <f>Feuil1!$B$37*SIN(R1)*COS(RADIANS(Feuil1!$B$41+Feuil1!$A$20))</f>
        <v>33784925.06984234</v>
      </c>
      <c r="S3" s="81">
        <f>Feuil1!$B$37*SIN(S1)*COS(RADIANS(Feuil1!$B$41+Feuil1!$A$20))</f>
        <v>26094623.769990213</v>
      </c>
      <c r="T3" s="81">
        <f>Feuil1!$B$37*SIN(T1)*COS(RADIANS(Feuil1!$B$41+Feuil1!$A$20))</f>
        <v>17761786.22982981</v>
      </c>
      <c r="U3" s="81">
        <f>Feuil1!$B$37*SIN(U1)*COS(RADIANS(Feuil1!$B$41+Feuil1!$A$20))</f>
        <v>8991594.564702133</v>
      </c>
      <c r="V3" s="81">
        <f>Feuil1!$B$37*SIN(V1)*COS(RADIANS(Feuil1!$B$41+Feuil1!$A$20))</f>
        <v>7.041950880374422E-09</v>
      </c>
      <c r="W3" s="81">
        <f>Feuil1!$B$37*SIN(W1)*COS(RADIANS(Feuil1!$B$41+Feuil1!$A$20))</f>
        <v>-8991594.564702118</v>
      </c>
      <c r="X3" s="81">
        <f>Feuil1!$B$37*SIN(X1)*COS(RADIANS(Feuil1!$B$41+Feuil1!$A$20))</f>
        <v>-17761786.2298298</v>
      </c>
      <c r="Y3" s="81">
        <f>Feuil1!$B$37*SIN(Y1)*COS(RADIANS(Feuil1!$B$41+Feuil1!$A$20))</f>
        <v>-26094623.769990206</v>
      </c>
      <c r="Z3" s="81">
        <f>Feuil1!$B$37*SIN(Z1)*COS(RADIANS(Feuil1!$B$41+Feuil1!$A$20))</f>
        <v>-33784925.06984232</v>
      </c>
      <c r="AA3" s="81">
        <f>Feuil1!$B$37*SIN(AA1)*COS(RADIANS(Feuil1!$B$41+Feuil1!$A$20))</f>
        <v>-40643329.38873707</v>
      </c>
      <c r="AB3" s="81">
        <f>Feuil1!$B$37*SIN(AB1)*COS(RADIANS(Feuil1!$B$41+Feuil1!$A$20))</f>
        <v>-46500960.050604284</v>
      </c>
      <c r="AC3" s="81">
        <f>Feuil1!$B$37*SIN(AC1)*COS(RADIANS(Feuil1!$B$41+Feuil1!$A$20))</f>
        <v>-51213582.7481872</v>
      </c>
      <c r="AD3" s="81">
        <f>Feuil1!$B$37*SIN(AD1)*COS(RADIANS(Feuil1!$B$41+Feuil1!$A$20))</f>
        <v>-54665157.070373304</v>
      </c>
      <c r="AE3" s="81">
        <f>Feuil1!$B$37*SIN(AE1)*COS(RADIANS(Feuil1!$B$41+Feuil1!$A$20))</f>
        <v>-56770693.80223193</v>
      </c>
      <c r="AF3" s="81">
        <f>Feuil1!$B$37*SIN(AF1)*COS(RADIANS(Feuil1!$B$41+Feuil1!$A$20))</f>
        <v>-57478347.641548954</v>
      </c>
      <c r="AG3" s="81">
        <f>Feuil1!$B$37*SIN(AG1)*COS(RADIANS(Feuil1!$B$41+Feuil1!$A$20))</f>
        <v>-56770693.80223194</v>
      </c>
      <c r="AH3" s="81">
        <f>Feuil1!$B$37*SIN(AH1)*COS(RADIANS(Feuil1!$B$41+Feuil1!$A$20))</f>
        <v>-54665157.07037331</v>
      </c>
      <c r="AI3" s="81">
        <f>Feuil1!$B$37*SIN(AI1)*COS(RADIANS(Feuil1!$B$41+Feuil1!$A$20))</f>
        <v>-51213582.74818721</v>
      </c>
      <c r="AJ3" s="81">
        <f>Feuil1!$B$37*SIN(AJ1)*COS(RADIANS(Feuil1!$B$41+Feuil1!$A$20))</f>
        <v>-46500960.0506043</v>
      </c>
      <c r="AK3" s="81">
        <f>Feuil1!$B$37*SIN(AK1)*COS(RADIANS(Feuil1!$B$41+Feuil1!$A$20))</f>
        <v>-40643329.38873708</v>
      </c>
      <c r="AL3" s="81">
        <f>Feuil1!$B$37*SIN(AL1)*COS(RADIANS(Feuil1!$B$41+Feuil1!$A$20))</f>
        <v>-33784925.069842346</v>
      </c>
      <c r="AM3" s="81">
        <f>Feuil1!$B$37*SIN(AM1)*COS(RADIANS(Feuil1!$B$41+Feuil1!$A$20))</f>
        <v>-26094623.76999022</v>
      </c>
      <c r="AN3" s="81">
        <f>Feuil1!$B$37*SIN(AN1)*COS(RADIANS(Feuil1!$B$41+Feuil1!$A$20))</f>
        <v>-17761786.229829818</v>
      </c>
      <c r="AO3" s="81">
        <f>Feuil1!$B$37*SIN(AO1)*COS(RADIANS(Feuil1!$B$41+Feuil1!$A$20))</f>
        <v>-8991594.564702142</v>
      </c>
      <c r="AP3" s="81">
        <f>Feuil1!$B$37*SIN(AP1)*COS(RADIANS(Feuil1!$B$41+Feuil1!$A$20))</f>
        <v>-1.4083901760748845E-08</v>
      </c>
      <c r="AQ3" s="81">
        <f>Feuil1!$B$37*SIN(AQ1)*COS(RADIANS(Feuil1!$B$41+Feuil1!$A$20))</f>
        <v>8991594.564702112</v>
      </c>
      <c r="AR3" s="81">
        <f>Feuil1!$B$37*SIN(AR1)*COS(RADIANS(Feuil1!$B$41+Feuil1!$A$20))</f>
        <v>17761786.229829792</v>
      </c>
      <c r="AS3" s="81">
        <f>Feuil1!$B$37*SIN(AS1)*COS(RADIANS(Feuil1!$B$41+Feuil1!$A$20))</f>
        <v>26094623.7699902</v>
      </c>
      <c r="AT3" s="81">
        <f>Feuil1!$B$37*SIN(AT1)*COS(RADIANS(Feuil1!$B$41+Feuil1!$A$20))</f>
        <v>33784925.069842316</v>
      </c>
      <c r="AU3" s="81">
        <f>Feuil1!$B$37*SIN(AU1)*COS(RADIANS(Feuil1!$B$41+Feuil1!$A$20))</f>
        <v>40643329.38873706</v>
      </c>
      <c r="AV3" s="81">
        <f>Feuil1!$B$37*SIN(AV1)*COS(RADIANS(Feuil1!$B$41+Feuil1!$A$20))</f>
        <v>46500960.05060428</v>
      </c>
      <c r="AW3" s="81">
        <f>Feuil1!$B$37*SIN(AW1)*COS(RADIANS(Feuil1!$B$41+Feuil1!$A$20))</f>
        <v>51213582.74818719</v>
      </c>
      <c r="AX3" s="81">
        <f>Feuil1!$B$37*SIN(AX1)*COS(RADIANS(Feuil1!$B$41+Feuil1!$A$20))</f>
        <v>54665157.070373304</v>
      </c>
      <c r="AY3" s="81">
        <f>Feuil1!$B$37*SIN(AY1)*COS(RADIANS(Feuil1!$B$41+Feuil1!$A$20))</f>
        <v>56770693.80223193</v>
      </c>
      <c r="AZ3" s="81">
        <f>Feuil1!$B$37*SIN(AZ1)*COS(RADIANS(Feuil1!$B$41+Feuil1!$A$20))</f>
        <v>57478347.641548954</v>
      </c>
      <c r="BA3" s="81">
        <f>Feuil1!$B$37*SIN(BA1)*COS(RADIANS(Feuil1!$B$41+Feuil1!$A$20))</f>
        <v>56770693.802231945</v>
      </c>
      <c r="BB3" s="81">
        <f>Feuil1!$B$37*SIN(BB1)*COS(RADIANS(Feuil1!$B$41+Feuil1!$A$20))</f>
        <v>54665157.07037331</v>
      </c>
      <c r="BC3" s="81">
        <f>Feuil1!$B$37*SIN(BC1)*COS(RADIANS(Feuil1!$B$41+Feuil1!$A$20))</f>
        <v>51213582.748187184</v>
      </c>
      <c r="BD3" s="81">
        <f>Feuil1!$B$37*SIN(BD1)*COS(RADIANS(Feuil1!$B$41+Feuil1!$A$20))</f>
        <v>46500960.05060424</v>
      </c>
      <c r="BE3" s="81">
        <f>Feuil1!$B$37*SIN(BE1)*COS(RADIANS(Feuil1!$B$41+Feuil1!$A$20))</f>
        <v>40643329.38873698</v>
      </c>
      <c r="BF3" s="81">
        <f>Feuil1!$B$37*SIN(BF1)*COS(RADIANS(Feuil1!$B$41+Feuil1!$A$20))</f>
        <v>33784925.06984218</v>
      </c>
      <c r="BG3" s="81">
        <f>Feuil1!$B$37*SIN(BG1)*COS(RADIANS(Feuil1!$B$41+Feuil1!$A$20))</f>
        <v>26094623.76999</v>
      </c>
      <c r="BH3" s="81">
        <f>Feuil1!$B$37*SIN(BH1)*COS(RADIANS(Feuil1!$B$41+Feuil1!$A$20))</f>
        <v>17761786.22982953</v>
      </c>
      <c r="BI3" s="81">
        <f>Feuil1!$B$37*SIN(BI1)*COS(RADIANS(Feuil1!$B$41+Feuil1!$A$20))</f>
        <v>8991594.564701794</v>
      </c>
      <c r="BJ3" s="81">
        <f>Feuil1!$B$37*SIN(BJ1)*COS(RADIANS(Feuil1!$B$41+Feuil1!$A$20))</f>
        <v>-3.8728237116083973E-07</v>
      </c>
    </row>
    <row r="5" spans="1:62" ht="12.75">
      <c r="A5" t="s">
        <v>28</v>
      </c>
      <c r="B5" s="81">
        <f>Feuil1!$C$37*COS(B1)*COS(RADIANS(Feuil1!$C$41+Feuil1!$A$21))</f>
        <v>108109225.95676483</v>
      </c>
      <c r="C5" s="81">
        <f>Feuil1!$C$37*COS(C1)*COS(RADIANS(Feuil1!$C$41+Feuil1!$A$21))</f>
        <v>106778221.98826185</v>
      </c>
      <c r="D5" s="81">
        <f>Feuil1!$C$37*COS(D1)*COS(RADIANS(Feuil1!$C$41+Feuil1!$A$21))</f>
        <v>102817983.81780635</v>
      </c>
      <c r="E5" s="81">
        <f>Feuil1!$C$37*COS(E1)*COS(RADIANS(Feuil1!$C$41+Feuil1!$A$21))</f>
        <v>96326025.65243192</v>
      </c>
      <c r="F5" s="81">
        <f>Feuil1!$C$37*COS(F1)*COS(RADIANS(Feuil1!$C$41+Feuil1!$A$21))</f>
        <v>87462201.04774395</v>
      </c>
      <c r="G5" s="81">
        <f>Feuil1!$C$37*COS(G1)*COS(RADIANS(Feuil1!$C$41+Feuil1!$A$21))</f>
        <v>76444766.78285713</v>
      </c>
      <c r="H5" s="81">
        <f>Feuil1!$C$37*COS(H1)*COS(RADIANS(Feuil1!$C$41+Feuil1!$A$21))</f>
        <v>63545008.654141</v>
      </c>
      <c r="I5" s="81">
        <f>Feuil1!$C$37*COS(I1)*COS(RADIANS(Feuil1!$C$41+Feuil1!$A$21))</f>
        <v>49080561.51856726</v>
      </c>
      <c r="J5" s="81">
        <f>Feuil1!$C$37*COS(J1)*COS(RADIANS(Feuil1!$C$41+Feuil1!$A$21))</f>
        <v>33407588.069361523</v>
      </c>
      <c r="K5" s="81">
        <f>Feuil1!$C$37*COS(K1)*COS(RADIANS(Feuil1!$C$41+Feuil1!$A$21))</f>
        <v>16912008.928459954</v>
      </c>
      <c r="L5" s="81">
        <f>Feuil1!$C$37*COS(L1)*COS(RADIANS(Feuil1!$C$41+Feuil1!$A$21))</f>
        <v>6.622492557114866E-09</v>
      </c>
      <c r="M5" s="81">
        <f>Feuil1!$C$37*COS(M1)*COS(RADIANS(Feuil1!$C$41+Feuil1!$A$21))</f>
        <v>-16912008.928459942</v>
      </c>
      <c r="N5" s="81">
        <f>Feuil1!$C$37*COS(N1)*COS(RADIANS(Feuil1!$C$41+Feuil1!$A$21))</f>
        <v>-33407588.06936151</v>
      </c>
      <c r="O5" s="81">
        <f>Feuil1!$C$37*COS(O1)*COS(RADIANS(Feuil1!$C$41+Feuil1!$A$21))</f>
        <v>-49080561.51856724</v>
      </c>
      <c r="P5" s="81">
        <f>Feuil1!$C$37*COS(P1)*COS(RADIANS(Feuil1!$C$41+Feuil1!$A$21))</f>
        <v>-63545008.65414099</v>
      </c>
      <c r="Q5" s="81">
        <f>Feuil1!$C$37*COS(Q1)*COS(RADIANS(Feuil1!$C$41+Feuil1!$A$21))</f>
        <v>-76444766.78285713</v>
      </c>
      <c r="R5" s="81">
        <f>Feuil1!$C$37*COS(R1)*COS(RADIANS(Feuil1!$C$41+Feuil1!$A$21))</f>
        <v>-87462201.04774393</v>
      </c>
      <c r="S5" s="81">
        <f>Feuil1!$C$37*COS(S1)*COS(RADIANS(Feuil1!$C$41+Feuil1!$A$21))</f>
        <v>-96326025.6524319</v>
      </c>
      <c r="T5" s="81">
        <f>Feuil1!$C$37*COS(T1)*COS(RADIANS(Feuil1!$C$41+Feuil1!$A$21))</f>
        <v>-102817983.81780635</v>
      </c>
      <c r="U5" s="81">
        <f>Feuil1!$C$37*COS(U1)*COS(RADIANS(Feuil1!$C$41+Feuil1!$A$21))</f>
        <v>-106778221.98826183</v>
      </c>
      <c r="V5" s="81">
        <f>Feuil1!$C$37*COS(V1)*COS(RADIANS(Feuil1!$C$41+Feuil1!$A$21))</f>
        <v>-108109225.95676483</v>
      </c>
      <c r="W5" s="81">
        <f>Feuil1!$C$37*COS(W1)*COS(RADIANS(Feuil1!$C$41+Feuil1!$A$21))</f>
        <v>-106778221.98826185</v>
      </c>
      <c r="X5" s="81">
        <f>Feuil1!$C$37*COS(X1)*COS(RADIANS(Feuil1!$C$41+Feuil1!$A$21))</f>
        <v>-102817983.81780636</v>
      </c>
      <c r="Y5" s="81">
        <f>Feuil1!$C$37*COS(Y1)*COS(RADIANS(Feuil1!$C$41+Feuil1!$A$21))</f>
        <v>-96326025.65243192</v>
      </c>
      <c r="Z5" s="81">
        <f>Feuil1!$C$37*COS(Z1)*COS(RADIANS(Feuil1!$C$41+Feuil1!$A$21))</f>
        <v>-87462201.04774396</v>
      </c>
      <c r="AA5" s="81">
        <f>Feuil1!$C$37*COS(AA1)*COS(RADIANS(Feuil1!$C$41+Feuil1!$A$21))</f>
        <v>-76444766.78285715</v>
      </c>
      <c r="AB5" s="81">
        <f>Feuil1!$C$37*COS(AB1)*COS(RADIANS(Feuil1!$C$41+Feuil1!$A$21))</f>
        <v>-63545008.65414101</v>
      </c>
      <c r="AC5" s="81">
        <f>Feuil1!$C$37*COS(AC1)*COS(RADIANS(Feuil1!$C$41+Feuil1!$A$21))</f>
        <v>-49080561.518567264</v>
      </c>
      <c r="AD5" s="81">
        <f>Feuil1!$C$37*COS(AD1)*COS(RADIANS(Feuil1!$C$41+Feuil1!$A$21))</f>
        <v>-33407588.069361534</v>
      </c>
      <c r="AE5" s="81">
        <f>Feuil1!$C$37*COS(AE1)*COS(RADIANS(Feuil1!$C$41+Feuil1!$A$21))</f>
        <v>-16912008.928459965</v>
      </c>
      <c r="AF5" s="81">
        <f>Feuil1!$C$37*COS(AF1)*COS(RADIANS(Feuil1!$C$41+Feuil1!$A$21))</f>
        <v>-1.9867477671344594E-08</v>
      </c>
      <c r="AG5" s="81">
        <f>Feuil1!$C$37*COS(AG1)*COS(RADIANS(Feuil1!$C$41+Feuil1!$A$21))</f>
        <v>16912008.928459927</v>
      </c>
      <c r="AH5" s="81">
        <f>Feuil1!$C$37*COS(AH1)*COS(RADIANS(Feuil1!$C$41+Feuil1!$A$21))</f>
        <v>33407588.069361497</v>
      </c>
      <c r="AI5" s="81">
        <f>Feuil1!$C$37*COS(AI1)*COS(RADIANS(Feuil1!$C$41+Feuil1!$A$21))</f>
        <v>49080561.518567234</v>
      </c>
      <c r="AJ5" s="81">
        <f>Feuil1!$C$37*COS(AJ1)*COS(RADIANS(Feuil1!$C$41+Feuil1!$A$21))</f>
        <v>63545008.65414098</v>
      </c>
      <c r="AK5" s="81">
        <f>Feuil1!$C$37*COS(AK1)*COS(RADIANS(Feuil1!$C$41+Feuil1!$A$21))</f>
        <v>76444766.78285712</v>
      </c>
      <c r="AL5" s="81">
        <f>Feuil1!$C$37*COS(AL1)*COS(RADIANS(Feuil1!$C$41+Feuil1!$A$21))</f>
        <v>87462201.04774393</v>
      </c>
      <c r="AM5" s="81">
        <f>Feuil1!$C$37*COS(AM1)*COS(RADIANS(Feuil1!$C$41+Feuil1!$A$21))</f>
        <v>96326025.6524319</v>
      </c>
      <c r="AN5" s="81">
        <f>Feuil1!$C$37*COS(AN1)*COS(RADIANS(Feuil1!$C$41+Feuil1!$A$21))</f>
        <v>102817983.81780635</v>
      </c>
      <c r="AO5" s="81">
        <f>Feuil1!$C$37*COS(AO1)*COS(RADIANS(Feuil1!$C$41+Feuil1!$A$21))</f>
        <v>106778221.98826183</v>
      </c>
      <c r="AP5" s="81">
        <f>Feuil1!$C$37*COS(AP1)*COS(RADIANS(Feuil1!$C$41+Feuil1!$A$21))</f>
        <v>108109225.95676483</v>
      </c>
      <c r="AQ5" s="81">
        <f>Feuil1!$C$37*COS(AQ1)*COS(RADIANS(Feuil1!$C$41+Feuil1!$A$21))</f>
        <v>106778221.98826185</v>
      </c>
      <c r="AR5" s="81">
        <f>Feuil1!$C$37*COS(AR1)*COS(RADIANS(Feuil1!$C$41+Feuil1!$A$21))</f>
        <v>102817983.81780636</v>
      </c>
      <c r="AS5" s="81">
        <f>Feuil1!$C$37*COS(AS1)*COS(RADIANS(Feuil1!$C$41+Feuil1!$A$21))</f>
        <v>96326025.65243194</v>
      </c>
      <c r="AT5" s="81">
        <f>Feuil1!$C$37*COS(AT1)*COS(RADIANS(Feuil1!$C$41+Feuil1!$A$21))</f>
        <v>87462201.04774396</v>
      </c>
      <c r="AU5" s="81">
        <f>Feuil1!$C$37*COS(AU1)*COS(RADIANS(Feuil1!$C$41+Feuil1!$A$21))</f>
        <v>76444766.78285715</v>
      </c>
      <c r="AV5" s="81">
        <f>Feuil1!$C$37*COS(AV1)*COS(RADIANS(Feuil1!$C$41+Feuil1!$A$21))</f>
        <v>63545008.654141024</v>
      </c>
      <c r="AW5" s="81">
        <f>Feuil1!$C$37*COS(AW1)*COS(RADIANS(Feuil1!$C$41+Feuil1!$A$21))</f>
        <v>49080561.51856728</v>
      </c>
      <c r="AX5" s="81">
        <f>Feuil1!$C$37*COS(AX1)*COS(RADIANS(Feuil1!$C$41+Feuil1!$A$21))</f>
        <v>33407588.069361553</v>
      </c>
      <c r="AY5" s="81">
        <f>Feuil1!$C$37*COS(AY1)*COS(RADIANS(Feuil1!$C$41+Feuil1!$A$21))</f>
        <v>16912008.92845998</v>
      </c>
      <c r="AZ5" s="81">
        <f>Feuil1!$C$37*COS(AZ1)*COS(RADIANS(Feuil1!$C$41+Feuil1!$A$21))</f>
        <v>3.311246278557433E-08</v>
      </c>
      <c r="BA5" s="81">
        <f>Feuil1!$C$37*COS(BA1)*COS(RADIANS(Feuil1!$C$41+Feuil1!$A$21))</f>
        <v>-16912008.92845982</v>
      </c>
      <c r="BB5" s="81">
        <f>Feuil1!$C$37*COS(BB1)*COS(RADIANS(Feuil1!$C$41+Feuil1!$A$21))</f>
        <v>-33407588.069361486</v>
      </c>
      <c r="BC5" s="81">
        <f>Feuil1!$C$37*COS(BC1)*COS(RADIANS(Feuil1!$C$41+Feuil1!$A$21))</f>
        <v>-49080561.51856731</v>
      </c>
      <c r="BD5" s="81">
        <f>Feuil1!$C$37*COS(BD1)*COS(RADIANS(Feuil1!$C$41+Feuil1!$A$21))</f>
        <v>-63545008.65414112</v>
      </c>
      <c r="BE5" s="81">
        <f>Feuil1!$C$37*COS(BE1)*COS(RADIANS(Feuil1!$C$41+Feuil1!$A$21))</f>
        <v>-76444766.78285731</v>
      </c>
      <c r="BF5" s="81">
        <f>Feuil1!$C$37*COS(BF1)*COS(RADIANS(Feuil1!$C$41+Feuil1!$A$21))</f>
        <v>-87462201.04774414</v>
      </c>
      <c r="BG5" s="81">
        <f>Feuil1!$C$37*COS(BG1)*COS(RADIANS(Feuil1!$C$41+Feuil1!$A$21))</f>
        <v>-96326025.65243211</v>
      </c>
      <c r="BH5" s="81">
        <f>Feuil1!$C$37*COS(BH1)*COS(RADIANS(Feuil1!$C$41+Feuil1!$A$21))</f>
        <v>-102817983.81780653</v>
      </c>
      <c r="BI5" s="81">
        <f>Feuil1!$C$37*COS(BI1)*COS(RADIANS(Feuil1!$C$41+Feuil1!$A$21))</f>
        <v>-106778221.98826195</v>
      </c>
      <c r="BJ5" s="81">
        <f>Feuil1!$C$37*COS(BJ1)*COS(RADIANS(Feuil1!$C$41+Feuil1!$A$21))</f>
        <v>-108109225.95676483</v>
      </c>
    </row>
    <row r="6" spans="1:62" ht="12.75">
      <c r="A6" t="s">
        <v>28</v>
      </c>
      <c r="B6" s="81">
        <f>Feuil1!$C$37*SIN(B1)*COS(RADIANS(Feuil1!$C$41+Feuil1!$A$20))</f>
        <v>0</v>
      </c>
      <c r="C6" s="81">
        <f>Feuil1!$C$37*SIN(C1)*COS(RADIANS(Feuil1!$C$41+Feuil1!$A$20))</f>
        <v>16897062.47721376</v>
      </c>
      <c r="D6" s="81">
        <f>Feuil1!$C$37*SIN(D1)*COS(RADIANS(Feuil1!$C$41+Feuil1!$A$20))</f>
        <v>33378063.198103253</v>
      </c>
      <c r="E6" s="81">
        <f>Feuil1!$C$37*SIN(E1)*COS(RADIANS(Feuil1!$C$41+Feuil1!$A$20))</f>
        <v>49037185.227614716</v>
      </c>
      <c r="F6" s="81">
        <f>Feuil1!$C$37*SIN(F1)*COS(RADIANS(Feuil1!$C$41+Feuil1!$A$20))</f>
        <v>63488849.01173511</v>
      </c>
      <c r="G6" s="81">
        <f>Feuil1!$C$37*SIN(G1)*COS(RADIANS(Feuil1!$C$41+Feuil1!$A$20))</f>
        <v>76377206.62577708</v>
      </c>
      <c r="H6" s="81">
        <f>Feuil1!$C$37*SIN(H1)*COS(RADIANS(Feuil1!$C$41+Feuil1!$A$20))</f>
        <v>87384903.93127635</v>
      </c>
      <c r="I6" s="81">
        <f>Feuil1!$C$37*SIN(I1)*COS(RADIANS(Feuil1!$C$41+Feuil1!$A$20))</f>
        <v>96240894.88811862</v>
      </c>
      <c r="J6" s="81">
        <f>Feuil1!$C$37*SIN(J1)*COS(RADIANS(Feuil1!$C$41+Feuil1!$A$20))</f>
        <v>102727115.60759757</v>
      </c>
      <c r="K6" s="81">
        <f>Feuil1!$C$37*SIN(K1)*COS(RADIANS(Feuil1!$C$41+Feuil1!$A$20))</f>
        <v>106683853.80906723</v>
      </c>
      <c r="L6" s="81">
        <f>Feuil1!$C$37*SIN(L1)*COS(RADIANS(Feuil1!$C$41+Feuil1!$A$20))</f>
        <v>108013681.46634616</v>
      </c>
      <c r="M6" s="81">
        <f>Feuil1!$C$37*SIN(M1)*COS(RADIANS(Feuil1!$C$41+Feuil1!$A$20))</f>
        <v>106683853.80906723</v>
      </c>
      <c r="N6" s="81">
        <f>Feuil1!$C$37*SIN(N1)*COS(RADIANS(Feuil1!$C$41+Feuil1!$A$20))</f>
        <v>102727115.60759759</v>
      </c>
      <c r="O6" s="81">
        <f>Feuil1!$C$37*SIN(O1)*COS(RADIANS(Feuil1!$C$41+Feuil1!$A$20))</f>
        <v>96240894.88811864</v>
      </c>
      <c r="P6" s="81">
        <f>Feuil1!$C$37*SIN(P1)*COS(RADIANS(Feuil1!$C$41+Feuil1!$A$20))</f>
        <v>87384903.93127635</v>
      </c>
      <c r="Q6" s="81">
        <f>Feuil1!$C$37*SIN(Q1)*COS(RADIANS(Feuil1!$C$41+Feuil1!$A$20))</f>
        <v>76377206.62577708</v>
      </c>
      <c r="R6" s="81">
        <f>Feuil1!$C$37*SIN(R1)*COS(RADIANS(Feuil1!$C$41+Feuil1!$A$20))</f>
        <v>63488849.01173512</v>
      </c>
      <c r="S6" s="81">
        <f>Feuil1!$C$37*SIN(S1)*COS(RADIANS(Feuil1!$C$41+Feuil1!$A$20))</f>
        <v>49037185.22761472</v>
      </c>
      <c r="T6" s="81">
        <f>Feuil1!$C$37*SIN(T1)*COS(RADIANS(Feuil1!$C$41+Feuil1!$A$20))</f>
        <v>33378063.198103268</v>
      </c>
      <c r="U6" s="81">
        <f>Feuil1!$C$37*SIN(U1)*COS(RADIANS(Feuil1!$C$41+Feuil1!$A$20))</f>
        <v>16897062.477213774</v>
      </c>
      <c r="V6" s="81">
        <f>Feuil1!$C$37*SIN(V1)*COS(RADIANS(Feuil1!$C$41+Feuil1!$A$20))</f>
        <v>1.3233279495748586E-08</v>
      </c>
      <c r="W6" s="81">
        <f>Feuil1!$C$37*SIN(W1)*COS(RADIANS(Feuil1!$C$41+Feuil1!$A$20))</f>
        <v>-16897062.477213744</v>
      </c>
      <c r="X6" s="81">
        <f>Feuil1!$C$37*SIN(X1)*COS(RADIANS(Feuil1!$C$41+Feuil1!$A$20))</f>
        <v>-33378063.19810324</v>
      </c>
      <c r="Y6" s="81">
        <f>Feuil1!$C$37*SIN(Y1)*COS(RADIANS(Feuil1!$C$41+Feuil1!$A$20))</f>
        <v>-49037185.22761471</v>
      </c>
      <c r="Z6" s="81">
        <f>Feuil1!$C$37*SIN(Z1)*COS(RADIANS(Feuil1!$C$41+Feuil1!$A$20))</f>
        <v>-63488849.0117351</v>
      </c>
      <c r="AA6" s="81">
        <f>Feuil1!$C$37*SIN(AA1)*COS(RADIANS(Feuil1!$C$41+Feuil1!$A$20))</f>
        <v>-76377206.62577708</v>
      </c>
      <c r="AB6" s="81">
        <f>Feuil1!$C$37*SIN(AB1)*COS(RADIANS(Feuil1!$C$41+Feuil1!$A$20))</f>
        <v>-87384903.93127634</v>
      </c>
      <c r="AC6" s="81">
        <f>Feuil1!$C$37*SIN(AC1)*COS(RADIANS(Feuil1!$C$41+Feuil1!$A$20))</f>
        <v>-96240894.88811862</v>
      </c>
      <c r="AD6" s="81">
        <f>Feuil1!$C$37*SIN(AD1)*COS(RADIANS(Feuil1!$C$41+Feuil1!$A$20))</f>
        <v>-102727115.60759757</v>
      </c>
      <c r="AE6" s="81">
        <f>Feuil1!$C$37*SIN(AE1)*COS(RADIANS(Feuil1!$C$41+Feuil1!$A$20))</f>
        <v>-106683853.80906722</v>
      </c>
      <c r="AF6" s="81">
        <f>Feuil1!$C$37*SIN(AF1)*COS(RADIANS(Feuil1!$C$41+Feuil1!$A$20))</f>
        <v>-108013681.46634616</v>
      </c>
      <c r="AG6" s="81">
        <f>Feuil1!$C$37*SIN(AG1)*COS(RADIANS(Feuil1!$C$41+Feuil1!$A$20))</f>
        <v>-106683853.80906723</v>
      </c>
      <c r="AH6" s="81">
        <f>Feuil1!$C$37*SIN(AH1)*COS(RADIANS(Feuil1!$C$41+Feuil1!$A$20))</f>
        <v>-102727115.60759759</v>
      </c>
      <c r="AI6" s="81">
        <f>Feuil1!$C$37*SIN(AI1)*COS(RADIANS(Feuil1!$C$41+Feuil1!$A$20))</f>
        <v>-96240894.88811864</v>
      </c>
      <c r="AJ6" s="81">
        <f>Feuil1!$C$37*SIN(AJ1)*COS(RADIANS(Feuil1!$C$41+Feuil1!$A$20))</f>
        <v>-87384903.93127637</v>
      </c>
      <c r="AK6" s="81">
        <f>Feuil1!$C$37*SIN(AK1)*COS(RADIANS(Feuil1!$C$41+Feuil1!$A$20))</f>
        <v>-76377206.6257771</v>
      </c>
      <c r="AL6" s="81">
        <f>Feuil1!$C$37*SIN(AL1)*COS(RADIANS(Feuil1!$C$41+Feuil1!$A$20))</f>
        <v>-63488849.011735134</v>
      </c>
      <c r="AM6" s="81">
        <f>Feuil1!$C$37*SIN(AM1)*COS(RADIANS(Feuil1!$C$41+Feuil1!$A$20))</f>
        <v>-49037185.22761474</v>
      </c>
      <c r="AN6" s="81">
        <f>Feuil1!$C$37*SIN(AN1)*COS(RADIANS(Feuil1!$C$41+Feuil1!$A$20))</f>
        <v>-33378063.19810328</v>
      </c>
      <c r="AO6" s="81">
        <f>Feuil1!$C$37*SIN(AO1)*COS(RADIANS(Feuil1!$C$41+Feuil1!$A$20))</f>
        <v>-16897062.47721379</v>
      </c>
      <c r="AP6" s="81">
        <f>Feuil1!$C$37*SIN(AP1)*COS(RADIANS(Feuil1!$C$41+Feuil1!$A$20))</f>
        <v>-2.6466558991497172E-08</v>
      </c>
      <c r="AQ6" s="81">
        <f>Feuil1!$C$37*SIN(AQ1)*COS(RADIANS(Feuil1!$C$41+Feuil1!$A$20))</f>
        <v>16897062.477213733</v>
      </c>
      <c r="AR6" s="81">
        <f>Feuil1!$C$37*SIN(AR1)*COS(RADIANS(Feuil1!$C$41+Feuil1!$A$20))</f>
        <v>33378063.19810323</v>
      </c>
      <c r="AS6" s="81">
        <f>Feuil1!$C$37*SIN(AS1)*COS(RADIANS(Feuil1!$C$41+Feuil1!$A$20))</f>
        <v>49037185.22761469</v>
      </c>
      <c r="AT6" s="81">
        <f>Feuil1!$C$37*SIN(AT1)*COS(RADIANS(Feuil1!$C$41+Feuil1!$A$20))</f>
        <v>63488849.01173509</v>
      </c>
      <c r="AU6" s="81">
        <f>Feuil1!$C$37*SIN(AU1)*COS(RADIANS(Feuil1!$C$41+Feuil1!$A$20))</f>
        <v>76377206.62577707</v>
      </c>
      <c r="AV6" s="81">
        <f>Feuil1!$C$37*SIN(AV1)*COS(RADIANS(Feuil1!$C$41+Feuil1!$A$20))</f>
        <v>87384903.93127632</v>
      </c>
      <c r="AW6" s="81">
        <f>Feuil1!$C$37*SIN(AW1)*COS(RADIANS(Feuil1!$C$41+Feuil1!$A$20))</f>
        <v>96240894.88811861</v>
      </c>
      <c r="AX6" s="81">
        <f>Feuil1!$C$37*SIN(AX1)*COS(RADIANS(Feuil1!$C$41+Feuil1!$A$20))</f>
        <v>102727115.60759757</v>
      </c>
      <c r="AY6" s="81">
        <f>Feuil1!$C$37*SIN(AY1)*COS(RADIANS(Feuil1!$C$41+Feuil1!$A$20))</f>
        <v>106683853.80906722</v>
      </c>
      <c r="AZ6" s="81">
        <f>Feuil1!$C$37*SIN(AZ1)*COS(RADIANS(Feuil1!$C$41+Feuil1!$A$20))</f>
        <v>108013681.46634616</v>
      </c>
      <c r="BA6" s="81">
        <f>Feuil1!$C$37*SIN(BA1)*COS(RADIANS(Feuil1!$C$41+Feuil1!$A$20))</f>
        <v>106683853.80906725</v>
      </c>
      <c r="BB6" s="81">
        <f>Feuil1!$C$37*SIN(BB1)*COS(RADIANS(Feuil1!$C$41+Feuil1!$A$20))</f>
        <v>102727115.60759759</v>
      </c>
      <c r="BC6" s="81">
        <f>Feuil1!$C$37*SIN(BC1)*COS(RADIANS(Feuil1!$C$41+Feuil1!$A$20))</f>
        <v>96240894.8881186</v>
      </c>
      <c r="BD6" s="81">
        <f>Feuil1!$C$37*SIN(BD1)*COS(RADIANS(Feuil1!$C$41+Feuil1!$A$20))</f>
        <v>87384903.93127625</v>
      </c>
      <c r="BE6" s="81">
        <f>Feuil1!$C$37*SIN(BE1)*COS(RADIANS(Feuil1!$C$41+Feuil1!$A$20))</f>
        <v>76377206.6257769</v>
      </c>
      <c r="BF6" s="81">
        <f>Feuil1!$C$37*SIN(BF1)*COS(RADIANS(Feuil1!$C$41+Feuil1!$A$20))</f>
        <v>63488849.011734836</v>
      </c>
      <c r="BG6" s="81">
        <f>Feuil1!$C$37*SIN(BG1)*COS(RADIANS(Feuil1!$C$41+Feuil1!$A$20))</f>
        <v>49037185.22761432</v>
      </c>
      <c r="BH6" s="81">
        <f>Feuil1!$C$37*SIN(BH1)*COS(RADIANS(Feuil1!$C$41+Feuil1!$A$20))</f>
        <v>33378063.198102742</v>
      </c>
      <c r="BI6" s="81">
        <f>Feuil1!$C$37*SIN(BI1)*COS(RADIANS(Feuil1!$C$41+Feuil1!$A$20))</f>
        <v>16897062.47721314</v>
      </c>
      <c r="BJ6" s="81">
        <f>Feuil1!$C$37*SIN(BJ1)*COS(RADIANS(Feuil1!$C$41+Feuil1!$A$20))</f>
        <v>-7.277835287989306E-07</v>
      </c>
    </row>
    <row r="8" spans="1:62" ht="12.75">
      <c r="A8" t="s">
        <v>27</v>
      </c>
      <c r="B8" s="81">
        <f>Feuil1!$D$37*COS(B1)*COS(RADIANS(Feuil1!$D$41+Feuil1!$A$21))</f>
        <v>149575085.51980546</v>
      </c>
      <c r="C8" s="81">
        <f>Feuil1!$D$37*COS(C1)*COS(RADIANS(Feuil1!$D$41+Feuil1!$A$21))</f>
        <v>147733568.01143247</v>
      </c>
      <c r="D8" s="81">
        <f>Feuil1!$D$37*COS(D1)*COS(RADIANS(Feuil1!$D$41+Feuil1!$A$21))</f>
        <v>142254359.75901583</v>
      </c>
      <c r="E8" s="81">
        <f>Feuil1!$D$37*COS(E1)*COS(RADIANS(Feuil1!$D$41+Feuil1!$A$21))</f>
        <v>133272377.05417973</v>
      </c>
      <c r="F8" s="81">
        <f>Feuil1!$D$37*COS(F1)*COS(RADIANS(Feuil1!$D$41+Feuil1!$A$21))</f>
        <v>121008786.12060872</v>
      </c>
      <c r="G8" s="81">
        <f>Feuil1!$D$37*COS(G1)*COS(RADIANS(Feuil1!$D$41+Feuil1!$A$21))</f>
        <v>105765557.26761222</v>
      </c>
      <c r="H8" s="81">
        <f>Feuil1!$D$37*COS(H1)*COS(RADIANS(Feuil1!$D$41+Feuil1!$A$21))</f>
        <v>87918029.3789271</v>
      </c>
      <c r="I8" s="81">
        <f>Feuil1!$D$37*COS(I1)*COS(RADIANS(Feuil1!$D$41+Feuil1!$A$21))</f>
        <v>67905667.82372193</v>
      </c>
      <c r="J8" s="81">
        <f>Feuil1!$D$37*COS(J1)*COS(RADIANS(Feuil1!$D$41+Feuil1!$A$21))</f>
        <v>46221243.36070601</v>
      </c>
      <c r="K8" s="81">
        <f>Feuil1!$D$37*COS(K1)*COS(RADIANS(Feuil1!$D$41+Feuil1!$A$21))</f>
        <v>23398698.486637555</v>
      </c>
      <c r="L8" s="81">
        <f>Feuil1!$D$37*COS(L1)*COS(RADIANS(Feuil1!$D$41+Feuil1!$A$21))</f>
        <v>9.162584245870717E-09</v>
      </c>
      <c r="M8" s="81">
        <f>Feuil1!$D$37*COS(M1)*COS(RADIANS(Feuil1!$D$41+Feuil1!$A$21))</f>
        <v>-23398698.48663754</v>
      </c>
      <c r="N8" s="81">
        <f>Feuil1!$D$37*COS(N1)*COS(RADIANS(Feuil1!$D$41+Feuil1!$A$21))</f>
        <v>-46221243.360705994</v>
      </c>
      <c r="O8" s="81">
        <f>Feuil1!$D$37*COS(O1)*COS(RADIANS(Feuil1!$D$41+Feuil1!$A$21))</f>
        <v>-67905667.82372192</v>
      </c>
      <c r="P8" s="81">
        <f>Feuil1!$D$37*COS(P1)*COS(RADIANS(Feuil1!$D$41+Feuil1!$A$21))</f>
        <v>-87918029.37892708</v>
      </c>
      <c r="Q8" s="81">
        <f>Feuil1!$D$37*COS(Q1)*COS(RADIANS(Feuil1!$D$41+Feuil1!$A$21))</f>
        <v>-105765557.2676122</v>
      </c>
      <c r="R8" s="81">
        <f>Feuil1!$D$37*COS(R1)*COS(RADIANS(Feuil1!$D$41+Feuil1!$A$21))</f>
        <v>-121008786.1206087</v>
      </c>
      <c r="S8" s="81">
        <f>Feuil1!$D$37*COS(S1)*COS(RADIANS(Feuil1!$D$41+Feuil1!$A$21))</f>
        <v>-133272377.05417971</v>
      </c>
      <c r="T8" s="81">
        <f>Feuil1!$D$37*COS(T1)*COS(RADIANS(Feuil1!$D$41+Feuil1!$A$21))</f>
        <v>-142254359.75901583</v>
      </c>
      <c r="U8" s="81">
        <f>Feuil1!$D$37*COS(U1)*COS(RADIANS(Feuil1!$D$41+Feuil1!$A$21))</f>
        <v>-147733568.01143247</v>
      </c>
      <c r="V8" s="81">
        <f>Feuil1!$D$37*COS(V1)*COS(RADIANS(Feuil1!$D$41+Feuil1!$A$21))</f>
        <v>-149575085.51980546</v>
      </c>
      <c r="W8" s="81">
        <f>Feuil1!$D$37*COS(W1)*COS(RADIANS(Feuil1!$D$41+Feuil1!$A$21))</f>
        <v>-147733568.01143247</v>
      </c>
      <c r="X8" s="81">
        <f>Feuil1!$D$37*COS(X1)*COS(RADIANS(Feuil1!$D$41+Feuil1!$A$21))</f>
        <v>-142254359.75901586</v>
      </c>
      <c r="Y8" s="81">
        <f>Feuil1!$D$37*COS(Y1)*COS(RADIANS(Feuil1!$D$41+Feuil1!$A$21))</f>
        <v>-133272377.05417973</v>
      </c>
      <c r="Z8" s="81">
        <f>Feuil1!$D$37*COS(Z1)*COS(RADIANS(Feuil1!$D$41+Feuil1!$A$21))</f>
        <v>-121008786.12060875</v>
      </c>
      <c r="AA8" s="81">
        <f>Feuil1!$D$37*COS(AA1)*COS(RADIANS(Feuil1!$D$41+Feuil1!$A$21))</f>
        <v>-105765557.26761223</v>
      </c>
      <c r="AB8" s="81">
        <f>Feuil1!$D$37*COS(AB1)*COS(RADIANS(Feuil1!$D$41+Feuil1!$A$21))</f>
        <v>-87918029.37892711</v>
      </c>
      <c r="AC8" s="81">
        <f>Feuil1!$D$37*COS(AC1)*COS(RADIANS(Feuil1!$D$41+Feuil1!$A$21))</f>
        <v>-67905667.82372195</v>
      </c>
      <c r="AD8" s="81">
        <f>Feuil1!$D$37*COS(AD1)*COS(RADIANS(Feuil1!$D$41+Feuil1!$A$21))</f>
        <v>-46221243.360706024</v>
      </c>
      <c r="AE8" s="81">
        <f>Feuil1!$D$37*COS(AE1)*COS(RADIANS(Feuil1!$D$41+Feuil1!$A$21))</f>
        <v>-23398698.48663757</v>
      </c>
      <c r="AF8" s="81">
        <f>Feuil1!$D$37*COS(AF1)*COS(RADIANS(Feuil1!$D$41+Feuil1!$A$21))</f>
        <v>-2.7487752737612154E-08</v>
      </c>
      <c r="AG8" s="81">
        <f>Feuil1!$D$37*COS(AG1)*COS(RADIANS(Feuil1!$D$41+Feuil1!$A$21))</f>
        <v>23398698.486637518</v>
      </c>
      <c r="AH8" s="81">
        <f>Feuil1!$D$37*COS(AH1)*COS(RADIANS(Feuil1!$D$41+Feuil1!$A$21))</f>
        <v>46221243.36070597</v>
      </c>
      <c r="AI8" s="81">
        <f>Feuil1!$D$37*COS(AI1)*COS(RADIANS(Feuil1!$D$41+Feuil1!$A$21))</f>
        <v>67905667.8237219</v>
      </c>
      <c r="AJ8" s="81">
        <f>Feuil1!$D$37*COS(AJ1)*COS(RADIANS(Feuil1!$D$41+Feuil1!$A$21))</f>
        <v>87918029.37892705</v>
      </c>
      <c r="AK8" s="81">
        <f>Feuil1!$D$37*COS(AK1)*COS(RADIANS(Feuil1!$D$41+Feuil1!$A$21))</f>
        <v>105765557.26761219</v>
      </c>
      <c r="AL8" s="81">
        <f>Feuil1!$D$37*COS(AL1)*COS(RADIANS(Feuil1!$D$41+Feuil1!$A$21))</f>
        <v>121008786.1206087</v>
      </c>
      <c r="AM8" s="81">
        <f>Feuil1!$D$37*COS(AM1)*COS(RADIANS(Feuil1!$D$41+Feuil1!$A$21))</f>
        <v>133272377.05417971</v>
      </c>
      <c r="AN8" s="81">
        <f>Feuil1!$D$37*COS(AN1)*COS(RADIANS(Feuil1!$D$41+Feuil1!$A$21))</f>
        <v>142254359.75901583</v>
      </c>
      <c r="AO8" s="81">
        <f>Feuil1!$D$37*COS(AO1)*COS(RADIANS(Feuil1!$D$41+Feuil1!$A$21))</f>
        <v>147733568.01143247</v>
      </c>
      <c r="AP8" s="81">
        <f>Feuil1!$D$37*COS(AP1)*COS(RADIANS(Feuil1!$D$41+Feuil1!$A$21))</f>
        <v>149575085.51980546</v>
      </c>
      <c r="AQ8" s="81">
        <f>Feuil1!$D$37*COS(AQ1)*COS(RADIANS(Feuil1!$D$41+Feuil1!$A$21))</f>
        <v>147733568.01143247</v>
      </c>
      <c r="AR8" s="81">
        <f>Feuil1!$D$37*COS(AR1)*COS(RADIANS(Feuil1!$D$41+Feuil1!$A$21))</f>
        <v>142254359.75901586</v>
      </c>
      <c r="AS8" s="81">
        <f>Feuil1!$D$37*COS(AS1)*COS(RADIANS(Feuil1!$D$41+Feuil1!$A$21))</f>
        <v>133272377.05417974</v>
      </c>
      <c r="AT8" s="81">
        <f>Feuil1!$D$37*COS(AT1)*COS(RADIANS(Feuil1!$D$41+Feuil1!$A$21))</f>
        <v>121008786.12060875</v>
      </c>
      <c r="AU8" s="81">
        <f>Feuil1!$D$37*COS(AU1)*COS(RADIANS(Feuil1!$D$41+Feuil1!$A$21))</f>
        <v>105765557.26761223</v>
      </c>
      <c r="AV8" s="81">
        <f>Feuil1!$D$37*COS(AV1)*COS(RADIANS(Feuil1!$D$41+Feuil1!$A$21))</f>
        <v>87918029.37892713</v>
      </c>
      <c r="AW8" s="81">
        <f>Feuil1!$D$37*COS(AW1)*COS(RADIANS(Feuil1!$D$41+Feuil1!$A$21))</f>
        <v>67905667.82372196</v>
      </c>
      <c r="AX8" s="81">
        <f>Feuil1!$D$37*COS(AX1)*COS(RADIANS(Feuil1!$D$41+Feuil1!$A$21))</f>
        <v>46221243.360706046</v>
      </c>
      <c r="AY8" s="81">
        <f>Feuil1!$D$37*COS(AY1)*COS(RADIANS(Feuil1!$D$41+Feuil1!$A$21))</f>
        <v>23398698.486637592</v>
      </c>
      <c r="AZ8" s="81">
        <f>Feuil1!$D$37*COS(AZ1)*COS(RADIANS(Feuil1!$D$41+Feuil1!$A$21))</f>
        <v>4.5812921229353585E-08</v>
      </c>
      <c r="BA8" s="81">
        <f>Feuil1!$D$37*COS(BA1)*COS(RADIANS(Feuil1!$D$41+Feuil1!$A$21))</f>
        <v>-23398698.48663737</v>
      </c>
      <c r="BB8" s="81">
        <f>Feuil1!$D$37*COS(BB1)*COS(RADIANS(Feuil1!$D$41+Feuil1!$A$21))</f>
        <v>-46221243.36070596</v>
      </c>
      <c r="BC8" s="81">
        <f>Feuil1!$D$37*COS(BC1)*COS(RADIANS(Feuil1!$D$41+Feuil1!$A$21))</f>
        <v>-67905667.823722</v>
      </c>
      <c r="BD8" s="81">
        <f>Feuil1!$D$37*COS(BD1)*COS(RADIANS(Feuil1!$D$41+Feuil1!$A$21))</f>
        <v>-87918029.37892726</v>
      </c>
      <c r="BE8" s="81">
        <f>Feuil1!$D$37*COS(BE1)*COS(RADIANS(Feuil1!$D$41+Feuil1!$A$21))</f>
        <v>-105765557.26761244</v>
      </c>
      <c r="BF8" s="81">
        <f>Feuil1!$D$37*COS(BF1)*COS(RADIANS(Feuil1!$D$41+Feuil1!$A$21))</f>
        <v>-121008786.120609</v>
      </c>
      <c r="BG8" s="81">
        <f>Feuil1!$D$37*COS(BG1)*COS(RADIANS(Feuil1!$D$41+Feuil1!$A$21))</f>
        <v>-133272377.05418</v>
      </c>
      <c r="BH8" s="81">
        <f>Feuil1!$D$37*COS(BH1)*COS(RADIANS(Feuil1!$D$41+Feuil1!$A$21))</f>
        <v>-142254359.75901607</v>
      </c>
      <c r="BI8" s="81">
        <f>Feuil1!$D$37*COS(BI1)*COS(RADIANS(Feuil1!$D$41+Feuil1!$A$21))</f>
        <v>-147733568.01143262</v>
      </c>
      <c r="BJ8" s="81">
        <f>Feuil1!$D$37*COS(BJ1)*COS(RADIANS(Feuil1!$D$41+Feuil1!$A$21))</f>
        <v>-149575085.51980546</v>
      </c>
    </row>
    <row r="9" spans="1:62" ht="12.75">
      <c r="A9" t="s">
        <v>27</v>
      </c>
      <c r="B9" s="81">
        <f>Feuil1!$D$37*SIN(B1)*COS(RADIANS(Feuil1!$D$41+Feuil1!$A$20))</f>
        <v>0</v>
      </c>
      <c r="C9" s="81">
        <f>Feuil1!$D$37*SIN(C1)*COS(RADIANS(Feuil1!$D$41+Feuil1!$A$20))</f>
        <v>23402262.764608003</v>
      </c>
      <c r="D9" s="81">
        <f>Feuil1!$D$37*SIN(D1)*COS(RADIANS(Feuil1!$D$41+Feuil1!$A$20))</f>
        <v>46228284.152294114</v>
      </c>
      <c r="E9" s="81">
        <f>Feuil1!$D$37*SIN(E1)*COS(RADIANS(Feuil1!$D$41+Feuil1!$A$20))</f>
        <v>67916011.76127174</v>
      </c>
      <c r="F9" s="81">
        <f>Feuil1!$D$37*SIN(F1)*COS(RADIANS(Feuil1!$D$41+Feuil1!$A$20))</f>
        <v>87931421.7603666</v>
      </c>
      <c r="G9" s="81">
        <f>Feuil1!$D$37*SIN(G1)*COS(RADIANS(Feuil1!$D$41+Feuil1!$A$20))</f>
        <v>105781668.32806358</v>
      </c>
      <c r="H9" s="81">
        <f>Feuil1!$D$37*SIN(H1)*COS(RADIANS(Feuil1!$D$41+Feuil1!$A$20))</f>
        <v>121027219.15229411</v>
      </c>
      <c r="I9" s="81">
        <f>Feuil1!$D$37*SIN(I1)*COS(RADIANS(Feuil1!$D$41+Feuil1!$A$20))</f>
        <v>133292678.1746833</v>
      </c>
      <c r="J9" s="81">
        <f>Feuil1!$D$37*SIN(J1)*COS(RADIANS(Feuil1!$D$41+Feuil1!$A$20))</f>
        <v>142276029.08737525</v>
      </c>
      <c r="K9" s="81">
        <f>Feuil1!$D$37*SIN(K1)*COS(RADIANS(Feuil1!$D$41+Feuil1!$A$20))</f>
        <v>147756071.97686714</v>
      </c>
      <c r="L9" s="81">
        <f>Feuil1!$D$37*SIN(L1)*COS(RADIANS(Feuil1!$D$41+Feuil1!$A$20))</f>
        <v>149597870</v>
      </c>
      <c r="M9" s="81">
        <f>Feuil1!$D$37*SIN(M1)*COS(RADIANS(Feuil1!$D$41+Feuil1!$A$20))</f>
        <v>147756071.97686714</v>
      </c>
      <c r="N9" s="81">
        <f>Feuil1!$D$37*SIN(N1)*COS(RADIANS(Feuil1!$D$41+Feuil1!$A$20))</f>
        <v>142276029.08737528</v>
      </c>
      <c r="O9" s="81">
        <f>Feuil1!$D$37*SIN(O1)*COS(RADIANS(Feuil1!$D$41+Feuil1!$A$20))</f>
        <v>133292678.17468332</v>
      </c>
      <c r="P9" s="81">
        <f>Feuil1!$D$37*SIN(P1)*COS(RADIANS(Feuil1!$D$41+Feuil1!$A$20))</f>
        <v>121027219.15229411</v>
      </c>
      <c r="Q9" s="81">
        <f>Feuil1!$D$37*SIN(Q1)*COS(RADIANS(Feuil1!$D$41+Feuil1!$A$20))</f>
        <v>105781668.32806359</v>
      </c>
      <c r="R9" s="81">
        <f>Feuil1!$D$37*SIN(R1)*COS(RADIANS(Feuil1!$D$41+Feuil1!$A$20))</f>
        <v>87931421.76036662</v>
      </c>
      <c r="S9" s="81">
        <f>Feuil1!$D$37*SIN(S1)*COS(RADIANS(Feuil1!$D$41+Feuil1!$A$20))</f>
        <v>67916011.76127176</v>
      </c>
      <c r="T9" s="81">
        <f>Feuil1!$D$37*SIN(T1)*COS(RADIANS(Feuil1!$D$41+Feuil1!$A$20))</f>
        <v>46228284.15229413</v>
      </c>
      <c r="U9" s="81">
        <f>Feuil1!$D$37*SIN(U1)*COS(RADIANS(Feuil1!$D$41+Feuil1!$A$20))</f>
        <v>23402262.764608018</v>
      </c>
      <c r="V9" s="81">
        <f>Feuil1!$D$37*SIN(V1)*COS(RADIANS(Feuil1!$D$41+Feuil1!$A$20))</f>
        <v>1.832795992881206E-08</v>
      </c>
      <c r="W9" s="81">
        <f>Feuil1!$D$37*SIN(W1)*COS(RADIANS(Feuil1!$D$41+Feuil1!$A$20))</f>
        <v>-23402262.76460798</v>
      </c>
      <c r="X9" s="81">
        <f>Feuil1!$D$37*SIN(X1)*COS(RADIANS(Feuil1!$D$41+Feuil1!$A$20))</f>
        <v>-46228284.15229409</v>
      </c>
      <c r="Y9" s="81">
        <f>Feuil1!$D$37*SIN(Y1)*COS(RADIANS(Feuil1!$D$41+Feuil1!$A$20))</f>
        <v>-67916011.76127174</v>
      </c>
      <c r="Z9" s="81">
        <f>Feuil1!$D$37*SIN(Z1)*COS(RADIANS(Feuil1!$D$41+Feuil1!$A$20))</f>
        <v>-87931421.76036659</v>
      </c>
      <c r="AA9" s="81">
        <f>Feuil1!$D$37*SIN(AA1)*COS(RADIANS(Feuil1!$D$41+Feuil1!$A$20))</f>
        <v>-105781668.32806358</v>
      </c>
      <c r="AB9" s="81">
        <f>Feuil1!$D$37*SIN(AB1)*COS(RADIANS(Feuil1!$D$41+Feuil1!$A$20))</f>
        <v>-121027219.1522941</v>
      </c>
      <c r="AC9" s="81">
        <f>Feuil1!$D$37*SIN(AC1)*COS(RADIANS(Feuil1!$D$41+Feuil1!$A$20))</f>
        <v>-133292678.1746833</v>
      </c>
      <c r="AD9" s="81">
        <f>Feuil1!$D$37*SIN(AD1)*COS(RADIANS(Feuil1!$D$41+Feuil1!$A$20))</f>
        <v>-142276029.08737525</v>
      </c>
      <c r="AE9" s="81">
        <f>Feuil1!$D$37*SIN(AE1)*COS(RADIANS(Feuil1!$D$41+Feuil1!$A$20))</f>
        <v>-147756071.97686714</v>
      </c>
      <c r="AF9" s="81">
        <f>Feuil1!$D$37*SIN(AF1)*COS(RADIANS(Feuil1!$D$41+Feuil1!$A$20))</f>
        <v>-149597870</v>
      </c>
      <c r="AG9" s="81">
        <f>Feuil1!$D$37*SIN(AG1)*COS(RADIANS(Feuil1!$D$41+Feuil1!$A$20))</f>
        <v>-147756071.97686714</v>
      </c>
      <c r="AH9" s="81">
        <f>Feuil1!$D$37*SIN(AH1)*COS(RADIANS(Feuil1!$D$41+Feuil1!$A$20))</f>
        <v>-142276029.08737528</v>
      </c>
      <c r="AI9" s="81">
        <f>Feuil1!$D$37*SIN(AI1)*COS(RADIANS(Feuil1!$D$41+Feuil1!$A$20))</f>
        <v>-133292678.17468332</v>
      </c>
      <c r="AJ9" s="81">
        <f>Feuil1!$D$37*SIN(AJ1)*COS(RADIANS(Feuil1!$D$41+Feuil1!$A$20))</f>
        <v>-121027219.15229414</v>
      </c>
      <c r="AK9" s="81">
        <f>Feuil1!$D$37*SIN(AK1)*COS(RADIANS(Feuil1!$D$41+Feuil1!$A$20))</f>
        <v>-105781668.3280636</v>
      </c>
      <c r="AL9" s="81">
        <f>Feuil1!$D$37*SIN(AL1)*COS(RADIANS(Feuil1!$D$41+Feuil1!$A$20))</f>
        <v>-87931421.76036663</v>
      </c>
      <c r="AM9" s="81">
        <f>Feuil1!$D$37*SIN(AM1)*COS(RADIANS(Feuil1!$D$41+Feuil1!$A$20))</f>
        <v>-67916011.76127177</v>
      </c>
      <c r="AN9" s="81">
        <f>Feuil1!$D$37*SIN(AN1)*COS(RADIANS(Feuil1!$D$41+Feuil1!$A$20))</f>
        <v>-46228284.152294144</v>
      </c>
      <c r="AO9" s="81">
        <f>Feuil1!$D$37*SIN(AO1)*COS(RADIANS(Feuil1!$D$41+Feuil1!$A$20))</f>
        <v>-23402262.76460804</v>
      </c>
      <c r="AP9" s="81">
        <f>Feuil1!$D$37*SIN(AP1)*COS(RADIANS(Feuil1!$D$41+Feuil1!$A$20))</f>
        <v>-3.665591985762412E-08</v>
      </c>
      <c r="AQ9" s="81">
        <f>Feuil1!$D$37*SIN(AQ1)*COS(RADIANS(Feuil1!$D$41+Feuil1!$A$20))</f>
        <v>23402262.764607966</v>
      </c>
      <c r="AR9" s="81">
        <f>Feuil1!$D$37*SIN(AR1)*COS(RADIANS(Feuil1!$D$41+Feuil1!$A$20))</f>
        <v>46228284.15229408</v>
      </c>
      <c r="AS9" s="81">
        <f>Feuil1!$D$37*SIN(AS1)*COS(RADIANS(Feuil1!$D$41+Feuil1!$A$20))</f>
        <v>67916011.76127173</v>
      </c>
      <c r="AT9" s="81">
        <f>Feuil1!$D$37*SIN(AT1)*COS(RADIANS(Feuil1!$D$41+Feuil1!$A$20))</f>
        <v>87931421.76036656</v>
      </c>
      <c r="AU9" s="81">
        <f>Feuil1!$D$37*SIN(AU1)*COS(RADIANS(Feuil1!$D$41+Feuil1!$A$20))</f>
        <v>105781668.32806356</v>
      </c>
      <c r="AV9" s="81">
        <f>Feuil1!$D$37*SIN(AV1)*COS(RADIANS(Feuil1!$D$41+Feuil1!$A$20))</f>
        <v>121027219.15229408</v>
      </c>
      <c r="AW9" s="81">
        <f>Feuil1!$D$37*SIN(AW1)*COS(RADIANS(Feuil1!$D$41+Feuil1!$A$20))</f>
        <v>133292678.17468329</v>
      </c>
      <c r="AX9" s="81">
        <f>Feuil1!$D$37*SIN(AX1)*COS(RADIANS(Feuil1!$D$41+Feuil1!$A$20))</f>
        <v>142276029.08737525</v>
      </c>
      <c r="AY9" s="81">
        <f>Feuil1!$D$37*SIN(AY1)*COS(RADIANS(Feuil1!$D$41+Feuil1!$A$20))</f>
        <v>147756071.97686714</v>
      </c>
      <c r="AZ9" s="81">
        <f>Feuil1!$D$37*SIN(AZ1)*COS(RADIANS(Feuil1!$D$41+Feuil1!$A$20))</f>
        <v>149597870</v>
      </c>
      <c r="BA9" s="81">
        <f>Feuil1!$D$37*SIN(BA1)*COS(RADIANS(Feuil1!$D$41+Feuil1!$A$20))</f>
        <v>147756071.97686717</v>
      </c>
      <c r="BB9" s="81">
        <f>Feuil1!$D$37*SIN(BB1)*COS(RADIANS(Feuil1!$D$41+Feuil1!$A$20))</f>
        <v>142276029.08737528</v>
      </c>
      <c r="BC9" s="81">
        <f>Feuil1!$D$37*SIN(BC1)*COS(RADIANS(Feuil1!$D$41+Feuil1!$A$20))</f>
        <v>133292678.17468327</v>
      </c>
      <c r="BD9" s="81">
        <f>Feuil1!$D$37*SIN(BD1)*COS(RADIANS(Feuil1!$D$41+Feuil1!$A$20))</f>
        <v>121027219.15229398</v>
      </c>
      <c r="BE9" s="81">
        <f>Feuil1!$D$37*SIN(BE1)*COS(RADIANS(Feuil1!$D$41+Feuil1!$A$20))</f>
        <v>105781668.32806334</v>
      </c>
      <c r="BF9" s="81">
        <f>Feuil1!$D$37*SIN(BF1)*COS(RADIANS(Feuil1!$D$41+Feuil1!$A$20))</f>
        <v>87931421.76036622</v>
      </c>
      <c r="BG9" s="81">
        <f>Feuil1!$D$37*SIN(BG1)*COS(RADIANS(Feuil1!$D$41+Feuil1!$A$20))</f>
        <v>67916011.76127121</v>
      </c>
      <c r="BH9" s="81">
        <f>Feuil1!$D$37*SIN(BH1)*COS(RADIANS(Feuil1!$D$41+Feuil1!$A$20))</f>
        <v>46228284.15229341</v>
      </c>
      <c r="BI9" s="81">
        <f>Feuil1!$D$37*SIN(BI1)*COS(RADIANS(Feuil1!$D$41+Feuil1!$A$20))</f>
        <v>23402262.76460714</v>
      </c>
      <c r="BJ9" s="81">
        <f>Feuil1!$D$37*SIN(BJ1)*COS(RADIANS(Feuil1!$D$41+Feuil1!$A$20))</f>
        <v>-1.007972918350402E-06</v>
      </c>
    </row>
    <row r="11" spans="1:62" ht="12.75">
      <c r="A11" t="s">
        <v>29</v>
      </c>
      <c r="B11" s="81">
        <f>Feuil1!$E$37*COS(B1)*COS(RADIANS(Feuil1!$E$41+Feuil1!$A$21))</f>
        <v>227917211.51534605</v>
      </c>
      <c r="C11" s="81">
        <f>Feuil1!$E$37*COS(C1)*COS(RADIANS(Feuil1!$E$41+Feuil1!$A$21))</f>
        <v>225111172.43466318</v>
      </c>
      <c r="D11" s="81">
        <f>Feuil1!$E$37*COS(D1)*COS(RADIANS(Feuil1!$E$41+Feuil1!$A$21))</f>
        <v>216762149.1874907</v>
      </c>
      <c r="E11" s="81">
        <f>Feuil1!$E$37*COS(E1)*COS(RADIANS(Feuil1!$E$41+Feuil1!$A$21))</f>
        <v>203075722.43499357</v>
      </c>
      <c r="F11" s="81">
        <f>Feuil1!$E$37*COS(F1)*COS(RADIANS(Feuil1!$E$41+Feuil1!$A$21))</f>
        <v>184388897.42646444</v>
      </c>
      <c r="G11" s="81">
        <f>Feuil1!$E$37*COS(G1)*COS(RADIANS(Feuil1!$E$41+Feuil1!$A$21))</f>
        <v>161161805.81162986</v>
      </c>
      <c r="H11" s="81">
        <f>Feuil1!$E$37*COS(H1)*COS(RADIANS(Feuil1!$E$41+Feuil1!$A$21))</f>
        <v>133966375.67234465</v>
      </c>
      <c r="I11" s="81">
        <f>Feuil1!$E$37*COS(I1)*COS(RADIANS(Feuil1!$E$41+Feuil1!$A$21))</f>
        <v>103472248.75509594</v>
      </c>
      <c r="J11" s="81">
        <f>Feuil1!$E$37*COS(J1)*COS(RADIANS(Feuil1!$E$41+Feuil1!$A$21))</f>
        <v>70430291.6687914</v>
      </c>
      <c r="K11" s="81">
        <f>Feuil1!$E$37*COS(K1)*COS(RADIANS(Feuil1!$E$41+Feuil1!$A$21))</f>
        <v>35654107.056864314</v>
      </c>
      <c r="L11" s="81">
        <f>Feuil1!$E$37*COS(L1)*COS(RADIANS(Feuil1!$E$41+Feuil1!$A$21))</f>
        <v>1.3961620976755369E-08</v>
      </c>
      <c r="M11" s="81">
        <f>Feuil1!$E$37*COS(M1)*COS(RADIANS(Feuil1!$E$41+Feuil1!$A$21))</f>
        <v>-35654107.05686429</v>
      </c>
      <c r="N11" s="81">
        <f>Feuil1!$E$37*COS(N1)*COS(RADIANS(Feuil1!$E$41+Feuil1!$A$21))</f>
        <v>-70430291.66879137</v>
      </c>
      <c r="O11" s="81">
        <f>Feuil1!$E$37*COS(O1)*COS(RADIANS(Feuil1!$E$41+Feuil1!$A$21))</f>
        <v>-103472248.75509593</v>
      </c>
      <c r="P11" s="81">
        <f>Feuil1!$E$37*COS(P1)*COS(RADIANS(Feuil1!$E$41+Feuil1!$A$21))</f>
        <v>-133966375.67234462</v>
      </c>
      <c r="Q11" s="81">
        <f>Feuil1!$E$37*COS(Q1)*COS(RADIANS(Feuil1!$E$41+Feuil1!$A$21))</f>
        <v>-161161805.81162986</v>
      </c>
      <c r="R11" s="81">
        <f>Feuil1!$E$37*COS(R1)*COS(RADIANS(Feuil1!$E$41+Feuil1!$A$21))</f>
        <v>-184388897.4264644</v>
      </c>
      <c r="S11" s="81">
        <f>Feuil1!$E$37*COS(S1)*COS(RADIANS(Feuil1!$E$41+Feuil1!$A$21))</f>
        <v>-203075722.43499354</v>
      </c>
      <c r="T11" s="81">
        <f>Feuil1!$E$37*COS(T1)*COS(RADIANS(Feuil1!$E$41+Feuil1!$A$21))</f>
        <v>-216762149.1874907</v>
      </c>
      <c r="U11" s="81">
        <f>Feuil1!$E$37*COS(U1)*COS(RADIANS(Feuil1!$E$41+Feuil1!$A$21))</f>
        <v>-225111172.43466315</v>
      </c>
      <c r="V11" s="81">
        <f>Feuil1!$E$37*COS(V1)*COS(RADIANS(Feuil1!$E$41+Feuil1!$A$21))</f>
        <v>-227917211.51534605</v>
      </c>
      <c r="W11" s="81">
        <f>Feuil1!$E$37*COS(W1)*COS(RADIANS(Feuil1!$E$41+Feuil1!$A$21))</f>
        <v>-225111172.43466318</v>
      </c>
      <c r="X11" s="81">
        <f>Feuil1!$E$37*COS(X1)*COS(RADIANS(Feuil1!$E$41+Feuil1!$A$21))</f>
        <v>-216762149.1874907</v>
      </c>
      <c r="Y11" s="81">
        <f>Feuil1!$E$37*COS(Y1)*COS(RADIANS(Feuil1!$E$41+Feuil1!$A$21))</f>
        <v>-203075722.43499357</v>
      </c>
      <c r="Z11" s="81">
        <f>Feuil1!$E$37*COS(Z1)*COS(RADIANS(Feuil1!$E$41+Feuil1!$A$21))</f>
        <v>-184388897.42646447</v>
      </c>
      <c r="AA11" s="81">
        <f>Feuil1!$E$37*COS(AA1)*COS(RADIANS(Feuil1!$E$41+Feuil1!$A$21))</f>
        <v>-161161805.8116299</v>
      </c>
      <c r="AB11" s="81">
        <f>Feuil1!$E$37*COS(AB1)*COS(RADIANS(Feuil1!$E$41+Feuil1!$A$21))</f>
        <v>-133966375.67234468</v>
      </c>
      <c r="AC11" s="81">
        <f>Feuil1!$E$37*COS(AC1)*COS(RADIANS(Feuil1!$E$41+Feuil1!$A$21))</f>
        <v>-103472248.75509597</v>
      </c>
      <c r="AD11" s="81">
        <f>Feuil1!$E$37*COS(AD1)*COS(RADIANS(Feuil1!$E$41+Feuil1!$A$21))</f>
        <v>-70430291.66879143</v>
      </c>
      <c r="AE11" s="81">
        <f>Feuil1!$E$37*COS(AE1)*COS(RADIANS(Feuil1!$E$41+Feuil1!$A$21))</f>
        <v>-35654107.05686434</v>
      </c>
      <c r="AF11" s="81">
        <f>Feuil1!$E$37*COS(AF1)*COS(RADIANS(Feuil1!$E$41+Feuil1!$A$21))</f>
        <v>-4.188486293026611E-08</v>
      </c>
      <c r="AG11" s="81">
        <f>Feuil1!$E$37*COS(AG1)*COS(RADIANS(Feuil1!$E$41+Feuil1!$A$21))</f>
        <v>35654107.05686426</v>
      </c>
      <c r="AH11" s="81">
        <f>Feuil1!$E$37*COS(AH1)*COS(RADIANS(Feuil1!$E$41+Feuil1!$A$21))</f>
        <v>70430291.66879135</v>
      </c>
      <c r="AI11" s="81">
        <f>Feuil1!$E$37*COS(AI1)*COS(RADIANS(Feuil1!$E$41+Feuil1!$A$21))</f>
        <v>103472248.75509591</v>
      </c>
      <c r="AJ11" s="81">
        <f>Feuil1!$E$37*COS(AJ1)*COS(RADIANS(Feuil1!$E$41+Feuil1!$A$21))</f>
        <v>133966375.67234461</v>
      </c>
      <c r="AK11" s="81">
        <f>Feuil1!$E$37*COS(AK1)*COS(RADIANS(Feuil1!$E$41+Feuil1!$A$21))</f>
        <v>161161805.81162983</v>
      </c>
      <c r="AL11" s="81">
        <f>Feuil1!$E$37*COS(AL1)*COS(RADIANS(Feuil1!$E$41+Feuil1!$A$21))</f>
        <v>184388897.4264644</v>
      </c>
      <c r="AM11" s="81">
        <f>Feuil1!$E$37*COS(AM1)*COS(RADIANS(Feuil1!$E$41+Feuil1!$A$21))</f>
        <v>203075722.43499354</v>
      </c>
      <c r="AN11" s="81">
        <f>Feuil1!$E$37*COS(AN1)*COS(RADIANS(Feuil1!$E$41+Feuil1!$A$21))</f>
        <v>216762149.1874907</v>
      </c>
      <c r="AO11" s="81">
        <f>Feuil1!$E$37*COS(AO1)*COS(RADIANS(Feuil1!$E$41+Feuil1!$A$21))</f>
        <v>225111172.43466315</v>
      </c>
      <c r="AP11" s="81">
        <f>Feuil1!$E$37*COS(AP1)*COS(RADIANS(Feuil1!$E$41+Feuil1!$A$21))</f>
        <v>227917211.51534605</v>
      </c>
      <c r="AQ11" s="81">
        <f>Feuil1!$E$37*COS(AQ1)*COS(RADIANS(Feuil1!$E$41+Feuil1!$A$21))</f>
        <v>225111172.43466318</v>
      </c>
      <c r="AR11" s="81">
        <f>Feuil1!$E$37*COS(AR1)*COS(RADIANS(Feuil1!$E$41+Feuil1!$A$21))</f>
        <v>216762149.1874907</v>
      </c>
      <c r="AS11" s="81">
        <f>Feuil1!$E$37*COS(AS1)*COS(RADIANS(Feuil1!$E$41+Feuil1!$A$21))</f>
        <v>203075722.43499357</v>
      </c>
      <c r="AT11" s="81">
        <f>Feuil1!$E$37*COS(AT1)*COS(RADIANS(Feuil1!$E$41+Feuil1!$A$21))</f>
        <v>184388897.42646447</v>
      </c>
      <c r="AU11" s="81">
        <f>Feuil1!$E$37*COS(AU1)*COS(RADIANS(Feuil1!$E$41+Feuil1!$A$21))</f>
        <v>161161805.8116299</v>
      </c>
      <c r="AV11" s="81">
        <f>Feuil1!$E$37*COS(AV1)*COS(RADIANS(Feuil1!$E$41+Feuil1!$A$21))</f>
        <v>133966375.6723447</v>
      </c>
      <c r="AW11" s="81">
        <f>Feuil1!$E$37*COS(AW1)*COS(RADIANS(Feuil1!$E$41+Feuil1!$A$21))</f>
        <v>103472248.755096</v>
      </c>
      <c r="AX11" s="81">
        <f>Feuil1!$E$37*COS(AX1)*COS(RADIANS(Feuil1!$E$41+Feuil1!$A$21))</f>
        <v>70430291.66879146</v>
      </c>
      <c r="AY11" s="81">
        <f>Feuil1!$E$37*COS(AY1)*COS(RADIANS(Feuil1!$E$41+Feuil1!$A$21))</f>
        <v>35654107.05686437</v>
      </c>
      <c r="AZ11" s="81">
        <f>Feuil1!$E$37*COS(AZ1)*COS(RADIANS(Feuil1!$E$41+Feuil1!$A$21))</f>
        <v>6.980810488377683E-08</v>
      </c>
      <c r="BA11" s="81">
        <f>Feuil1!$E$37*COS(BA1)*COS(RADIANS(Feuil1!$E$41+Feuil1!$A$21))</f>
        <v>-35654107.05686403</v>
      </c>
      <c r="BB11" s="81">
        <f>Feuil1!$E$37*COS(BB1)*COS(RADIANS(Feuil1!$E$41+Feuil1!$A$21))</f>
        <v>-70430291.66879132</v>
      </c>
      <c r="BC11" s="81">
        <f>Feuil1!$E$37*COS(BC1)*COS(RADIANS(Feuil1!$E$41+Feuil1!$A$21))</f>
        <v>-103472248.75509606</v>
      </c>
      <c r="BD11" s="81">
        <f>Feuil1!$E$37*COS(BD1)*COS(RADIANS(Feuil1!$E$41+Feuil1!$A$21))</f>
        <v>-133966375.67234491</v>
      </c>
      <c r="BE11" s="81">
        <f>Feuil1!$E$37*COS(BE1)*COS(RADIANS(Feuil1!$E$41+Feuil1!$A$21))</f>
        <v>-161161805.81163022</v>
      </c>
      <c r="BF11" s="81">
        <f>Feuil1!$E$37*COS(BF1)*COS(RADIANS(Feuil1!$E$41+Feuil1!$A$21))</f>
        <v>-184388897.42646486</v>
      </c>
      <c r="BG11" s="81">
        <f>Feuil1!$E$37*COS(BG1)*COS(RADIANS(Feuil1!$E$41+Feuil1!$A$21))</f>
        <v>-203075722.43499395</v>
      </c>
      <c r="BH11" s="81">
        <f>Feuil1!$E$37*COS(BH1)*COS(RADIANS(Feuil1!$E$41+Feuil1!$A$21))</f>
        <v>-216762149.18749103</v>
      </c>
      <c r="BI11" s="81">
        <f>Feuil1!$E$37*COS(BI1)*COS(RADIANS(Feuil1!$E$41+Feuil1!$A$21))</f>
        <v>-225111172.4346634</v>
      </c>
      <c r="BJ11" s="81">
        <f>Feuil1!$E$37*COS(BJ1)*COS(RADIANS(Feuil1!$E$41+Feuil1!$A$21))</f>
        <v>-227917211.51534605</v>
      </c>
    </row>
    <row r="12" spans="1:62" ht="12.75">
      <c r="A12" t="s">
        <v>29</v>
      </c>
      <c r="B12" s="81">
        <f>Feuil1!$E$37*SIN(B1)*COS(RADIANS(Feuil1!$E$41+Feuil1!$A$20))</f>
        <v>0</v>
      </c>
      <c r="C12" s="81">
        <f>Feuil1!$E$37*SIN(C1)*COS(RADIANS(Feuil1!$E$41+Feuil1!$A$20))</f>
        <v>35639444.82228309</v>
      </c>
      <c r="D12" s="81">
        <f>Feuil1!$E$37*SIN(D1)*COS(RADIANS(Feuil1!$E$41+Feuil1!$A$20))</f>
        <v>70401328.2325055</v>
      </c>
      <c r="E12" s="81">
        <f>Feuil1!$E$37*SIN(E1)*COS(RADIANS(Feuil1!$E$41+Feuil1!$A$20))</f>
        <v>103429697.29303087</v>
      </c>
      <c r="F12" s="81">
        <f>Feuil1!$E$37*SIN(F1)*COS(RADIANS(Feuil1!$E$41+Feuil1!$A$20))</f>
        <v>133911283.94271667</v>
      </c>
      <c r="G12" s="81">
        <f>Feuil1!$E$37*SIN(G1)*COS(RADIANS(Feuil1!$E$41+Feuil1!$A$20))</f>
        <v>161095530.3556614</v>
      </c>
      <c r="H12" s="81">
        <f>Feuil1!$E$37*SIN(H1)*COS(RADIANS(Feuil1!$E$41+Feuil1!$A$20))</f>
        <v>184313070.16583702</v>
      </c>
      <c r="I12" s="81">
        <f>Feuil1!$E$37*SIN(I1)*COS(RADIANS(Feuil1!$E$41+Feuil1!$A$20))</f>
        <v>202992210.48852006</v>
      </c>
      <c r="J12" s="81">
        <f>Feuil1!$E$37*SIN(J1)*COS(RADIANS(Feuil1!$E$41+Feuil1!$A$20))</f>
        <v>216673008.89645362</v>
      </c>
      <c r="K12" s="81">
        <f>Feuil1!$E$37*SIN(K1)*COS(RADIANS(Feuil1!$E$41+Feuil1!$A$20))</f>
        <v>225018598.72886747</v>
      </c>
      <c r="L12" s="81">
        <f>Feuil1!$E$37*SIN(L1)*COS(RADIANS(Feuil1!$E$41+Feuil1!$A$20))</f>
        <v>227823483.86666298</v>
      </c>
      <c r="M12" s="81">
        <f>Feuil1!$E$37*SIN(M1)*COS(RADIANS(Feuil1!$E$41+Feuil1!$A$20))</f>
        <v>225018598.72886747</v>
      </c>
      <c r="N12" s="81">
        <f>Feuil1!$E$37*SIN(N1)*COS(RADIANS(Feuil1!$E$41+Feuil1!$A$20))</f>
        <v>216673008.89645362</v>
      </c>
      <c r="O12" s="81">
        <f>Feuil1!$E$37*SIN(O1)*COS(RADIANS(Feuil1!$E$41+Feuil1!$A$20))</f>
        <v>202992210.4885201</v>
      </c>
      <c r="P12" s="81">
        <f>Feuil1!$E$37*SIN(P1)*COS(RADIANS(Feuil1!$E$41+Feuil1!$A$20))</f>
        <v>184313070.16583702</v>
      </c>
      <c r="Q12" s="81">
        <f>Feuil1!$E$37*SIN(Q1)*COS(RADIANS(Feuil1!$E$41+Feuil1!$A$20))</f>
        <v>161095530.3556614</v>
      </c>
      <c r="R12" s="81">
        <f>Feuil1!$E$37*SIN(R1)*COS(RADIANS(Feuil1!$E$41+Feuil1!$A$20))</f>
        <v>133911283.9427167</v>
      </c>
      <c r="S12" s="81">
        <f>Feuil1!$E$37*SIN(S1)*COS(RADIANS(Feuil1!$E$41+Feuil1!$A$20))</f>
        <v>103429697.2930309</v>
      </c>
      <c r="T12" s="81">
        <f>Feuil1!$E$37*SIN(T1)*COS(RADIANS(Feuil1!$E$41+Feuil1!$A$20))</f>
        <v>70401328.23250553</v>
      </c>
      <c r="U12" s="81">
        <f>Feuil1!$E$37*SIN(U1)*COS(RADIANS(Feuil1!$E$41+Feuil1!$A$20))</f>
        <v>35639444.82228311</v>
      </c>
      <c r="V12" s="81">
        <f>Feuil1!$E$37*SIN(V1)*COS(RADIANS(Feuil1!$E$41+Feuil1!$A$20))</f>
        <v>2.7911758925114106E-08</v>
      </c>
      <c r="W12" s="81">
        <f>Feuil1!$E$37*SIN(W1)*COS(RADIANS(Feuil1!$E$41+Feuil1!$A$20))</f>
        <v>-35639444.82228306</v>
      </c>
      <c r="X12" s="81">
        <f>Feuil1!$E$37*SIN(X1)*COS(RADIANS(Feuil1!$E$41+Feuil1!$A$20))</f>
        <v>-70401328.23250547</v>
      </c>
      <c r="Y12" s="81">
        <f>Feuil1!$E$37*SIN(Y1)*COS(RADIANS(Feuil1!$E$41+Feuil1!$A$20))</f>
        <v>-103429697.29303087</v>
      </c>
      <c r="Z12" s="81">
        <f>Feuil1!$E$37*SIN(Z1)*COS(RADIANS(Feuil1!$E$41+Feuil1!$A$20))</f>
        <v>-133911283.94271664</v>
      </c>
      <c r="AA12" s="81">
        <f>Feuil1!$E$37*SIN(AA1)*COS(RADIANS(Feuil1!$E$41+Feuil1!$A$20))</f>
        <v>-161095530.3556614</v>
      </c>
      <c r="AB12" s="81">
        <f>Feuil1!$E$37*SIN(AB1)*COS(RADIANS(Feuil1!$E$41+Feuil1!$A$20))</f>
        <v>-184313070.165837</v>
      </c>
      <c r="AC12" s="81">
        <f>Feuil1!$E$37*SIN(AC1)*COS(RADIANS(Feuil1!$E$41+Feuil1!$A$20))</f>
        <v>-202992210.48852006</v>
      </c>
      <c r="AD12" s="81">
        <f>Feuil1!$E$37*SIN(AD1)*COS(RADIANS(Feuil1!$E$41+Feuil1!$A$20))</f>
        <v>-216673008.89645362</v>
      </c>
      <c r="AE12" s="81">
        <f>Feuil1!$E$37*SIN(AE1)*COS(RADIANS(Feuil1!$E$41+Feuil1!$A$20))</f>
        <v>-225018598.72886744</v>
      </c>
      <c r="AF12" s="81">
        <f>Feuil1!$E$37*SIN(AF1)*COS(RADIANS(Feuil1!$E$41+Feuil1!$A$20))</f>
        <v>-227823483.86666298</v>
      </c>
      <c r="AG12" s="81">
        <f>Feuil1!$E$37*SIN(AG1)*COS(RADIANS(Feuil1!$E$41+Feuil1!$A$20))</f>
        <v>-225018598.72886747</v>
      </c>
      <c r="AH12" s="81">
        <f>Feuil1!$E$37*SIN(AH1)*COS(RADIANS(Feuil1!$E$41+Feuil1!$A$20))</f>
        <v>-216673008.89645362</v>
      </c>
      <c r="AI12" s="81">
        <f>Feuil1!$E$37*SIN(AI1)*COS(RADIANS(Feuil1!$E$41+Feuil1!$A$20))</f>
        <v>-202992210.4885201</v>
      </c>
      <c r="AJ12" s="81">
        <f>Feuil1!$E$37*SIN(AJ1)*COS(RADIANS(Feuil1!$E$41+Feuil1!$A$20))</f>
        <v>-184313070.16583705</v>
      </c>
      <c r="AK12" s="81">
        <f>Feuil1!$E$37*SIN(AK1)*COS(RADIANS(Feuil1!$E$41+Feuil1!$A$20))</f>
        <v>-161095530.35566142</v>
      </c>
      <c r="AL12" s="81">
        <f>Feuil1!$E$37*SIN(AL1)*COS(RADIANS(Feuil1!$E$41+Feuil1!$A$20))</f>
        <v>-133911283.94271672</v>
      </c>
      <c r="AM12" s="81">
        <f>Feuil1!$E$37*SIN(AM1)*COS(RADIANS(Feuil1!$E$41+Feuil1!$A$20))</f>
        <v>-103429697.29303093</v>
      </c>
      <c r="AN12" s="81">
        <f>Feuil1!$E$37*SIN(AN1)*COS(RADIANS(Feuil1!$E$41+Feuil1!$A$20))</f>
        <v>-70401328.23250555</v>
      </c>
      <c r="AO12" s="81">
        <f>Feuil1!$E$37*SIN(AO1)*COS(RADIANS(Feuil1!$E$41+Feuil1!$A$20))</f>
        <v>-35639444.82228314</v>
      </c>
      <c r="AP12" s="81">
        <f>Feuil1!$E$37*SIN(AP1)*COS(RADIANS(Feuil1!$E$41+Feuil1!$A$20))</f>
        <v>-5.582351785022821E-08</v>
      </c>
      <c r="AQ12" s="81">
        <f>Feuil1!$E$37*SIN(AQ1)*COS(RADIANS(Feuil1!$E$41+Feuil1!$A$20))</f>
        <v>35639444.82228303</v>
      </c>
      <c r="AR12" s="81">
        <f>Feuil1!$E$37*SIN(AR1)*COS(RADIANS(Feuil1!$E$41+Feuil1!$A$20))</f>
        <v>70401328.23250546</v>
      </c>
      <c r="AS12" s="81">
        <f>Feuil1!$E$37*SIN(AS1)*COS(RADIANS(Feuil1!$E$41+Feuil1!$A$20))</f>
        <v>103429697.29303084</v>
      </c>
      <c r="AT12" s="81">
        <f>Feuil1!$E$37*SIN(AT1)*COS(RADIANS(Feuil1!$E$41+Feuil1!$A$20))</f>
        <v>133911283.94271663</v>
      </c>
      <c r="AU12" s="81">
        <f>Feuil1!$E$37*SIN(AU1)*COS(RADIANS(Feuil1!$E$41+Feuil1!$A$20))</f>
        <v>161095530.35566136</v>
      </c>
      <c r="AV12" s="81">
        <f>Feuil1!$E$37*SIN(AV1)*COS(RADIANS(Feuil1!$E$41+Feuil1!$A$20))</f>
        <v>184313070.16583696</v>
      </c>
      <c r="AW12" s="81">
        <f>Feuil1!$E$37*SIN(AW1)*COS(RADIANS(Feuil1!$E$41+Feuil1!$A$20))</f>
        <v>202992210.48852003</v>
      </c>
      <c r="AX12" s="81">
        <f>Feuil1!$E$37*SIN(AX1)*COS(RADIANS(Feuil1!$E$41+Feuil1!$A$20))</f>
        <v>216673008.89645362</v>
      </c>
      <c r="AY12" s="81">
        <f>Feuil1!$E$37*SIN(AY1)*COS(RADIANS(Feuil1!$E$41+Feuil1!$A$20))</f>
        <v>225018598.72886744</v>
      </c>
      <c r="AZ12" s="81">
        <f>Feuil1!$E$37*SIN(AZ1)*COS(RADIANS(Feuil1!$E$41+Feuil1!$A$20))</f>
        <v>227823483.86666298</v>
      </c>
      <c r="BA12" s="81">
        <f>Feuil1!$E$37*SIN(BA1)*COS(RADIANS(Feuil1!$E$41+Feuil1!$A$20))</f>
        <v>225018598.7288675</v>
      </c>
      <c r="BB12" s="81">
        <f>Feuil1!$E$37*SIN(BB1)*COS(RADIANS(Feuil1!$E$41+Feuil1!$A$20))</f>
        <v>216673008.89645362</v>
      </c>
      <c r="BC12" s="81">
        <f>Feuil1!$E$37*SIN(BC1)*COS(RADIANS(Feuil1!$E$41+Feuil1!$A$20))</f>
        <v>202992210.48852</v>
      </c>
      <c r="BD12" s="81">
        <f>Feuil1!$E$37*SIN(BD1)*COS(RADIANS(Feuil1!$E$41+Feuil1!$A$20))</f>
        <v>184313070.1658368</v>
      </c>
      <c r="BE12" s="81">
        <f>Feuil1!$E$37*SIN(BE1)*COS(RADIANS(Feuil1!$E$41+Feuil1!$A$20))</f>
        <v>161095530.35566103</v>
      </c>
      <c r="BF12" s="81">
        <f>Feuil1!$E$37*SIN(BF1)*COS(RADIANS(Feuil1!$E$41+Feuil1!$A$20))</f>
        <v>133911283.94271609</v>
      </c>
      <c r="BG12" s="81">
        <f>Feuil1!$E$37*SIN(BG1)*COS(RADIANS(Feuil1!$E$41+Feuil1!$A$20))</f>
        <v>103429697.29303005</v>
      </c>
      <c r="BH12" s="81">
        <f>Feuil1!$E$37*SIN(BH1)*COS(RADIANS(Feuil1!$E$41+Feuil1!$A$20))</f>
        <v>70401328.23250444</v>
      </c>
      <c r="BI12" s="81">
        <f>Feuil1!$E$37*SIN(BI1)*COS(RADIANS(Feuil1!$E$41+Feuil1!$A$20))</f>
        <v>35639444.82228177</v>
      </c>
      <c r="BJ12" s="81">
        <f>Feuil1!$E$37*SIN(BJ1)*COS(RADIANS(Feuil1!$E$41+Feuil1!$A$20))</f>
        <v>-1.5350479381948152E-06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Besnier</dc:creator>
  <cp:keywords/>
  <dc:description/>
  <cp:lastModifiedBy>Besnier</cp:lastModifiedBy>
  <cp:lastPrinted>2005-03-28T15:53:36Z</cp:lastPrinted>
  <dcterms:created xsi:type="dcterms:W3CDTF">2005-03-28T09:58:51Z</dcterms:created>
  <dcterms:modified xsi:type="dcterms:W3CDTF">2005-04-10T12:18:13Z</dcterms:modified>
  <cp:category/>
  <cp:version/>
  <cp:contentType/>
  <cp:contentStatus/>
</cp:coreProperties>
</file>