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35" windowWidth="12120" windowHeight="8640" activeTab="0"/>
  </bookViews>
  <sheets>
    <sheet name="TV eyepieces" sheetId="1" r:id="rId1"/>
  </sheets>
  <definedNames>
    <definedName name="_xlnm.Print_Area" localSheetId="0">'TV eyepieces'!$A$1:$AD$71</definedName>
    <definedName name="_xlnm.Print_Titles" localSheetId="0">'TV eyepieces'!$1:$3</definedName>
  </definedNames>
  <calcPr fullCalcOnLoad="1"/>
</workbook>
</file>

<file path=xl/sharedStrings.xml><?xml version="1.0" encoding="utf-8"?>
<sst xmlns="http://schemas.openxmlformats.org/spreadsheetml/2006/main" count="252" uniqueCount="43">
  <si>
    <t>°</t>
  </si>
  <si>
    <t>'</t>
  </si>
  <si>
    <t>(cm)</t>
  </si>
  <si>
    <t>(mm)</t>
  </si>
  <si>
    <t>Field stop</t>
  </si>
  <si>
    <t>1,25-2</t>
  </si>
  <si>
    <t>Nagler2</t>
  </si>
  <si>
    <t>Nagler</t>
  </si>
  <si>
    <t>Nagler4</t>
  </si>
  <si>
    <t>Panoptic</t>
  </si>
  <si>
    <t>Radian</t>
  </si>
  <si>
    <t>Plossl</t>
  </si>
  <si>
    <t>(g)</t>
  </si>
  <si>
    <t>(°)</t>
  </si>
  <si>
    <t>Type</t>
  </si>
  <si>
    <t>Chmp réel</t>
  </si>
  <si>
    <t>($)</t>
  </si>
  <si>
    <t>Gross.          Magnification</t>
  </si>
  <si>
    <t>f=</t>
  </si>
  <si>
    <t>Gross.X        Magnification</t>
  </si>
  <si>
    <t>FOV</t>
  </si>
  <si>
    <t>Champ réel</t>
  </si>
  <si>
    <t>F/D=</t>
  </si>
  <si>
    <t>X</t>
  </si>
  <si>
    <t xml:space="preserve"> X/"  </t>
  </si>
  <si>
    <t xml:space="preserve"> Relief</t>
  </si>
  <si>
    <t>Diam.=</t>
  </si>
  <si>
    <t>Magnific.</t>
  </si>
  <si>
    <t>Focal</t>
  </si>
  <si>
    <t>Optical combo</t>
  </si>
  <si>
    <t xml:space="preserve">    True field</t>
  </si>
  <si>
    <t>Exit pupil</t>
  </si>
  <si>
    <t>Barrel</t>
  </si>
  <si>
    <t>Price</t>
  </si>
  <si>
    <t>Weight</t>
  </si>
  <si>
    <t>Full lgt</t>
  </si>
  <si>
    <t>Optical combo : 0.63 = 0.63x focal reducer/corrector, 2 = 2x barlow, 1 = eyepiece alone</t>
  </si>
  <si>
    <t>Nagler5</t>
  </si>
  <si>
    <t>2x,f=</t>
  </si>
  <si>
    <t>1x,f=</t>
  </si>
  <si>
    <t>0.63x,f=</t>
  </si>
  <si>
    <t>7?</t>
  </si>
  <si>
    <t>10?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</si>
</sst>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2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 applyProtection="1">
      <alignment horizontal="center"/>
      <protection/>
    </xf>
    <xf numFmtId="0" fontId="4" fillId="0" borderId="0" xfId="0" applyFont="1" applyFill="1" applyBorder="1" applyAlignment="1">
      <alignment horizontal="right"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1" fontId="6" fillId="0" borderId="0" xfId="0" applyNumberFormat="1" applyFont="1" applyAlignment="1" applyProtection="1">
      <alignment horizontal="center"/>
      <protection/>
    </xf>
    <xf numFmtId="2" fontId="6" fillId="0" borderId="0" xfId="0" applyNumberFormat="1" applyFont="1" applyAlignment="1" applyProtection="1">
      <alignment horizontal="left"/>
      <protection/>
    </xf>
    <xf numFmtId="0" fontId="6" fillId="0" borderId="0" xfId="0" applyFont="1" applyAlignment="1">
      <alignment horizontal="center"/>
    </xf>
    <xf numFmtId="188" fontId="5" fillId="0" borderId="0" xfId="0" applyNumberFormat="1" applyFont="1" applyAlignment="1" applyProtection="1">
      <alignment horizontal="left"/>
      <protection/>
    </xf>
    <xf numFmtId="188" fontId="5" fillId="0" borderId="0" xfId="0" applyNumberFormat="1" applyFont="1" applyAlignment="1">
      <alignment horizontal="center"/>
    </xf>
    <xf numFmtId="2" fontId="4" fillId="0" borderId="0" xfId="0" applyNumberFormat="1" applyFont="1" applyFill="1" applyBorder="1" applyAlignment="1">
      <alignment horizontal="right"/>
    </xf>
    <xf numFmtId="1" fontId="6" fillId="0" borderId="0" xfId="0" applyNumberFormat="1" applyFont="1" applyAlignment="1" applyProtection="1">
      <alignment horizontal="left"/>
      <protection/>
    </xf>
    <xf numFmtId="1" fontId="5" fillId="0" borderId="0" xfId="0" applyNumberFormat="1" applyFont="1" applyAlignment="1" applyProtection="1">
      <alignment horizontal="left"/>
      <protection/>
    </xf>
    <xf numFmtId="2" fontId="5" fillId="0" borderId="0" xfId="0" applyNumberFormat="1" applyFont="1" applyAlignment="1" applyProtection="1">
      <alignment horizontal="center"/>
      <protection/>
    </xf>
    <xf numFmtId="1" fontId="7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Alignment="1" applyProtection="1">
      <alignment horizontal="right"/>
      <protection/>
    </xf>
    <xf numFmtId="1" fontId="5" fillId="0" borderId="0" xfId="0" applyNumberFormat="1" applyFont="1" applyAlignment="1">
      <alignment horizontal="left" wrapText="1"/>
    </xf>
    <xf numFmtId="1" fontId="8" fillId="0" borderId="0" xfId="0" applyNumberFormat="1" applyFont="1" applyAlignment="1" applyProtection="1">
      <alignment horizontal="right"/>
      <protection/>
    </xf>
    <xf numFmtId="1" fontId="8" fillId="0" borderId="0" xfId="0" applyNumberFormat="1" applyFont="1" applyAlignment="1">
      <alignment horizontal="right"/>
    </xf>
    <xf numFmtId="188" fontId="7" fillId="0" borderId="0" xfId="0" applyNumberFormat="1" applyFont="1" applyAlignment="1" applyProtection="1">
      <alignment horizontal="center"/>
      <protection/>
    </xf>
    <xf numFmtId="1" fontId="7" fillId="0" borderId="0" xfId="0" applyNumberFormat="1" applyFont="1" applyAlignment="1" applyProtection="1">
      <alignment horizontal="left"/>
      <protection/>
    </xf>
    <xf numFmtId="2" fontId="5" fillId="0" borderId="0" xfId="0" applyNumberFormat="1" applyFont="1" applyAlignment="1" applyProtection="1">
      <alignment horizontal="left"/>
      <protection/>
    </xf>
    <xf numFmtId="1" fontId="8" fillId="0" borderId="0" xfId="0" applyNumberFormat="1" applyFont="1" applyAlignment="1" applyProtection="1">
      <alignment horizontal="center"/>
      <protection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center"/>
    </xf>
    <xf numFmtId="2" fontId="8" fillId="0" borderId="0" xfId="0" applyNumberFormat="1" applyFont="1" applyAlignment="1" applyProtection="1">
      <alignment horizontal="center"/>
      <protection/>
    </xf>
    <xf numFmtId="188" fontId="7" fillId="0" borderId="0" xfId="0" applyNumberFormat="1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71"/>
  <sheetViews>
    <sheetView tabSelected="1" workbookViewId="0" topLeftCell="A1">
      <selection activeCell="J16" sqref="J16"/>
    </sheetView>
  </sheetViews>
  <sheetFormatPr defaultColWidth="12.140625" defaultRowHeight="12.75"/>
  <cols>
    <col min="1" max="1" width="1.421875" style="1" customWidth="1"/>
    <col min="2" max="3" width="5.57421875" style="2" customWidth="1"/>
    <col min="4" max="4" width="6.8515625" style="4" customWidth="1"/>
    <col min="5" max="5" width="7.140625" style="2" customWidth="1"/>
    <col min="6" max="6" width="12.140625" style="2" customWidth="1"/>
    <col min="7" max="7" width="5.28125" style="27" hidden="1" customWidth="1"/>
    <col min="8" max="8" width="4.421875" style="27" customWidth="1"/>
    <col min="9" max="9" width="5.140625" style="31" hidden="1" customWidth="1"/>
    <col min="10" max="10" width="5.140625" style="31" customWidth="1"/>
    <col min="11" max="11" width="1.1484375" style="31" customWidth="1"/>
    <col min="12" max="12" width="4.421875" style="31" customWidth="1"/>
    <col min="13" max="13" width="0.9921875" style="27" customWidth="1"/>
    <col min="14" max="14" width="6.7109375" style="12" customWidth="1"/>
    <col min="15" max="15" width="6.00390625" style="37" customWidth="1"/>
    <col min="16" max="16" width="4.8515625" style="5" hidden="1" customWidth="1"/>
    <col min="17" max="17" width="8.421875" style="2" customWidth="1"/>
    <col min="18" max="18" width="4.7109375" style="5" customWidth="1"/>
    <col min="19" max="21" width="4.7109375" style="5" hidden="1" customWidth="1"/>
    <col min="22" max="22" width="5.421875" style="5" hidden="1" customWidth="1"/>
    <col min="23" max="23" width="4.7109375" style="5" hidden="1" customWidth="1"/>
    <col min="24" max="24" width="2.8515625" style="1" hidden="1" customWidth="1"/>
    <col min="25" max="25" width="2.140625" style="1" hidden="1" customWidth="1"/>
    <col min="26" max="26" width="3.8515625" style="1" hidden="1" customWidth="1"/>
    <col min="27" max="27" width="7.140625" style="3" customWidth="1"/>
    <col min="28" max="28" width="5.421875" style="3" customWidth="1"/>
    <col min="29" max="29" width="6.140625" style="3" customWidth="1"/>
    <col min="30" max="30" width="5.7109375" style="3" customWidth="1"/>
    <col min="31" max="31" width="12.140625" style="1" customWidth="1"/>
    <col min="32" max="32" width="6.140625" style="3" customWidth="1"/>
    <col min="33" max="16384" width="12.140625" style="1" customWidth="1"/>
  </cols>
  <sheetData>
    <row r="1" spans="2:32" s="19" customFormat="1" ht="11.25">
      <c r="B1" s="17" t="s">
        <v>27</v>
      </c>
      <c r="C1" s="16" t="s">
        <v>28</v>
      </c>
      <c r="D1" s="16" t="s">
        <v>14</v>
      </c>
      <c r="E1" s="16" t="s">
        <v>20</v>
      </c>
      <c r="F1" s="15" t="s">
        <v>29</v>
      </c>
      <c r="G1" s="23" t="s">
        <v>19</v>
      </c>
      <c r="H1" s="23" t="s">
        <v>24</v>
      </c>
      <c r="I1" s="23" t="s">
        <v>17</v>
      </c>
      <c r="J1" s="23" t="s">
        <v>30</v>
      </c>
      <c r="K1" s="23"/>
      <c r="L1" s="23"/>
      <c r="M1" s="24"/>
      <c r="N1" s="23" t="s">
        <v>25</v>
      </c>
      <c r="O1" s="18" t="s">
        <v>31</v>
      </c>
      <c r="P1" s="18"/>
      <c r="Q1" s="15" t="s">
        <v>4</v>
      </c>
      <c r="R1" s="18" t="s">
        <v>15</v>
      </c>
      <c r="S1" s="18"/>
      <c r="T1" s="18" t="s">
        <v>15</v>
      </c>
      <c r="U1" s="18"/>
      <c r="V1" s="18" t="s">
        <v>15</v>
      </c>
      <c r="W1" s="18"/>
      <c r="X1" s="15" t="s">
        <v>21</v>
      </c>
      <c r="Y1" s="15"/>
      <c r="Z1" s="15"/>
      <c r="AA1" s="15" t="s">
        <v>32</v>
      </c>
      <c r="AB1" s="16" t="s">
        <v>33</v>
      </c>
      <c r="AC1" s="16" t="s">
        <v>34</v>
      </c>
      <c r="AD1" s="16" t="s">
        <v>35</v>
      </c>
      <c r="AF1" s="16"/>
    </row>
    <row r="2" spans="2:32" s="2" customFormat="1" ht="11.25">
      <c r="B2" s="2" t="s">
        <v>23</v>
      </c>
      <c r="C2" s="11" t="s">
        <v>3</v>
      </c>
      <c r="D2" s="4"/>
      <c r="E2" s="11" t="s">
        <v>13</v>
      </c>
      <c r="F2" s="8" t="s">
        <v>18</v>
      </c>
      <c r="G2" s="27"/>
      <c r="H2" s="26">
        <v>1250</v>
      </c>
      <c r="I2" s="29">
        <f>H2*L3/10</f>
        <v>787.5</v>
      </c>
      <c r="J2" s="36" t="s">
        <v>22</v>
      </c>
      <c r="K2" s="27"/>
      <c r="L2" s="39">
        <v>10</v>
      </c>
      <c r="M2" s="29"/>
      <c r="N2" s="13" t="s">
        <v>3</v>
      </c>
      <c r="O2" s="25"/>
      <c r="P2" s="25" t="s">
        <v>3</v>
      </c>
      <c r="Q2" s="2" t="s">
        <v>3</v>
      </c>
      <c r="R2" s="27" t="s">
        <v>38</v>
      </c>
      <c r="S2" s="2">
        <v>6000</v>
      </c>
      <c r="T2" s="27" t="s">
        <v>39</v>
      </c>
      <c r="U2" s="6">
        <f>+H2</f>
        <v>1250</v>
      </c>
      <c r="V2" s="3" t="s">
        <v>40</v>
      </c>
      <c r="W2" s="12">
        <f>+H2*(L3/10)</f>
        <v>787.5</v>
      </c>
      <c r="X2" s="24">
        <v>2</v>
      </c>
      <c r="Y2" s="24">
        <v>1</v>
      </c>
      <c r="Z2" s="34">
        <v>0.63</v>
      </c>
      <c r="AA2" s="11" t="s">
        <v>3</v>
      </c>
      <c r="AB2" s="11" t="s">
        <v>16</v>
      </c>
      <c r="AC2" s="11" t="s">
        <v>12</v>
      </c>
      <c r="AD2" s="8" t="s">
        <v>2</v>
      </c>
      <c r="AF2" s="11"/>
    </row>
    <row r="3" spans="6:18" ht="11.25">
      <c r="F3" s="3" t="s">
        <v>26</v>
      </c>
      <c r="H3" s="33">
        <v>5</v>
      </c>
      <c r="L3" s="32">
        <v>6.3</v>
      </c>
      <c r="R3" s="6"/>
    </row>
    <row r="4" spans="6:18" ht="11.25">
      <c r="F4" s="3"/>
      <c r="H4" s="33"/>
      <c r="L4" s="32"/>
      <c r="R4" s="6"/>
    </row>
    <row r="5" spans="2:32" ht="10.5" customHeight="1">
      <c r="B5" s="35">
        <f aca="true" t="shared" si="0" ref="B5:B70">$H$2/C5*F5</f>
        <v>19.6875</v>
      </c>
      <c r="C5" s="11">
        <v>40</v>
      </c>
      <c r="D5" s="9" t="s">
        <v>11</v>
      </c>
      <c r="E5" s="11">
        <v>43</v>
      </c>
      <c r="F5" s="25">
        <f>+$L$3/10</f>
        <v>0.63</v>
      </c>
      <c r="G5" s="28">
        <f aca="true" t="shared" si="1" ref="G5:G70">$H$2/C5</f>
        <v>31.25</v>
      </c>
      <c r="H5" s="28">
        <f aca="true" t="shared" si="2" ref="H5:H70">B5/$H$3</f>
        <v>3.9375</v>
      </c>
      <c r="I5" s="1"/>
      <c r="J5" s="7">
        <f>VALUE(LEFT(V5,1))</f>
        <v>2</v>
      </c>
      <c r="K5" s="9" t="s">
        <v>0</v>
      </c>
      <c r="L5" s="20">
        <f>W5*60</f>
        <v>11.047619047619035</v>
      </c>
      <c r="M5" s="9" t="s">
        <v>1</v>
      </c>
      <c r="N5" s="13">
        <v>28</v>
      </c>
      <c r="O5" s="38">
        <f aca="true" t="shared" si="3" ref="O5:O70">+C5/(F5*10)</f>
        <v>6.34920634920635</v>
      </c>
      <c r="P5" s="10">
        <f aca="true" t="shared" si="4" ref="P5:P43">+C5/$L$2</f>
        <v>4</v>
      </c>
      <c r="Q5" s="21">
        <f>V5*$I$2/57.3</f>
        <v>30.0174520069808</v>
      </c>
      <c r="R5" s="22">
        <f aca="true" t="shared" si="5" ref="R5:R70">(E5/G5)/2</f>
        <v>0.688</v>
      </c>
      <c r="S5" s="22">
        <f aca="true" t="shared" si="6" ref="S5:S70">R5-X5</f>
        <v>0.688</v>
      </c>
      <c r="T5" s="22">
        <f aca="true" t="shared" si="7" ref="T5:T70">E5/G5</f>
        <v>1.376</v>
      </c>
      <c r="U5" s="22">
        <f>T5-Y5</f>
        <v>0.3759999999999999</v>
      </c>
      <c r="V5" s="22">
        <f>E5/B5</f>
        <v>2.184126984126984</v>
      </c>
      <c r="W5" s="22">
        <f>V5-J5</f>
        <v>0.18412698412698392</v>
      </c>
      <c r="X5" s="7">
        <f>VALUE(LEFT(R5,1))</f>
        <v>0</v>
      </c>
      <c r="Y5" s="7">
        <f>VALUE(LEFT(T5,1))</f>
        <v>1</v>
      </c>
      <c r="AA5" s="14">
        <v>1.25</v>
      </c>
      <c r="AB5" s="8">
        <v>110</v>
      </c>
      <c r="AC5" s="8">
        <v>550</v>
      </c>
      <c r="AD5" s="8">
        <v>6.7</v>
      </c>
      <c r="AF5" s="8"/>
    </row>
    <row r="6" spans="2:32" ht="11.25">
      <c r="B6" s="35">
        <f t="shared" si="0"/>
        <v>24.609375</v>
      </c>
      <c r="C6" s="11">
        <v>32</v>
      </c>
      <c r="D6" s="9" t="s">
        <v>11</v>
      </c>
      <c r="E6" s="11">
        <v>50</v>
      </c>
      <c r="F6" s="25">
        <f>+$L$3/10</f>
        <v>0.63</v>
      </c>
      <c r="G6" s="28">
        <f t="shared" si="1"/>
        <v>39.0625</v>
      </c>
      <c r="H6" s="28">
        <f t="shared" si="2"/>
        <v>4.921875</v>
      </c>
      <c r="I6" s="30">
        <f>$W$2/C6</f>
        <v>24.609375</v>
      </c>
      <c r="J6" s="7">
        <f>VALUE(LEFT(V6,1))</f>
        <v>2</v>
      </c>
      <c r="K6" s="9" t="s">
        <v>0</v>
      </c>
      <c r="L6" s="20">
        <f>W6*60</f>
        <v>1.904761904761898</v>
      </c>
      <c r="M6" s="9" t="s">
        <v>1</v>
      </c>
      <c r="N6" s="13">
        <v>22</v>
      </c>
      <c r="O6" s="38">
        <f t="shared" si="3"/>
        <v>5.079365079365079</v>
      </c>
      <c r="P6" s="10">
        <f t="shared" si="4"/>
        <v>3.2</v>
      </c>
      <c r="Q6" s="21">
        <f>V6*$I$2/57.3</f>
        <v>27.923211169284468</v>
      </c>
      <c r="R6" s="22">
        <f t="shared" si="5"/>
        <v>0.64</v>
      </c>
      <c r="S6" s="22">
        <f t="shared" si="6"/>
        <v>0.64</v>
      </c>
      <c r="T6" s="22">
        <f t="shared" si="7"/>
        <v>1.28</v>
      </c>
      <c r="U6" s="22">
        <f>T6-Y6</f>
        <v>0.28</v>
      </c>
      <c r="V6" s="22">
        <f>E6/I6</f>
        <v>2.0317460317460316</v>
      </c>
      <c r="W6" s="22">
        <f>V6-Z6</f>
        <v>0.03174603174603163</v>
      </c>
      <c r="X6" s="7">
        <f>VALUE(LEFT(R6,1))</f>
        <v>0</v>
      </c>
      <c r="Y6" s="7">
        <f>VALUE(LEFT(T6,1))</f>
        <v>1</v>
      </c>
      <c r="Z6" s="7">
        <f>VALUE(LEFT(V6,1))</f>
        <v>2</v>
      </c>
      <c r="AA6" s="14">
        <v>1.25</v>
      </c>
      <c r="AB6" s="8">
        <v>110</v>
      </c>
      <c r="AC6" s="8">
        <v>550</v>
      </c>
      <c r="AD6" s="8">
        <v>7</v>
      </c>
      <c r="AF6" s="8"/>
    </row>
    <row r="7" spans="2:32" ht="11.25">
      <c r="B7" s="35">
        <f t="shared" si="0"/>
        <v>31.25</v>
      </c>
      <c r="C7" s="11">
        <v>40</v>
      </c>
      <c r="D7" s="9" t="s">
        <v>11</v>
      </c>
      <c r="E7" s="11">
        <v>43</v>
      </c>
      <c r="F7" s="11">
        <v>1</v>
      </c>
      <c r="G7" s="28">
        <f>$H$2/C7</f>
        <v>31.25</v>
      </c>
      <c r="H7" s="28">
        <f t="shared" si="2"/>
        <v>6.25</v>
      </c>
      <c r="I7" s="30">
        <f>$W$2/C7</f>
        <v>19.6875</v>
      </c>
      <c r="J7" s="7">
        <f>VALUE(LEFT(T7,1))</f>
        <v>1</v>
      </c>
      <c r="K7" s="9" t="s">
        <v>0</v>
      </c>
      <c r="L7" s="20">
        <f>U7*60</f>
        <v>22.559999999999995</v>
      </c>
      <c r="M7" s="9" t="s">
        <v>1</v>
      </c>
      <c r="N7" s="13">
        <v>28</v>
      </c>
      <c r="O7" s="38">
        <f t="shared" si="3"/>
        <v>4</v>
      </c>
      <c r="P7" s="10">
        <f t="shared" si="4"/>
        <v>4</v>
      </c>
      <c r="Q7" s="21">
        <f>T7*$I$2/57.3</f>
        <v>18.910994764397905</v>
      </c>
      <c r="R7" s="22">
        <f t="shared" si="5"/>
        <v>0.688</v>
      </c>
      <c r="S7" s="22">
        <f>R7-X7</f>
        <v>0.688</v>
      </c>
      <c r="T7" s="22">
        <f t="shared" si="7"/>
        <v>1.376</v>
      </c>
      <c r="U7" s="22">
        <f>T7-J7</f>
        <v>0.3759999999999999</v>
      </c>
      <c r="V7" s="22">
        <f>E7/I7</f>
        <v>2.184126984126984</v>
      </c>
      <c r="W7" s="22">
        <f>V7-Z7</f>
        <v>0.18412698412698392</v>
      </c>
      <c r="X7" s="7">
        <f>VALUE(LEFT(R7,1))</f>
        <v>0</v>
      </c>
      <c r="Z7" s="7">
        <f>VALUE(LEFT(V7,1))</f>
        <v>2</v>
      </c>
      <c r="AA7" s="14">
        <v>1.25</v>
      </c>
      <c r="AB7" s="8">
        <v>110</v>
      </c>
      <c r="AC7" s="8">
        <v>550</v>
      </c>
      <c r="AD7" s="8">
        <v>7.5</v>
      </c>
      <c r="AF7" s="8"/>
    </row>
    <row r="8" spans="2:32" ht="11.25">
      <c r="B8" s="35">
        <f t="shared" si="0"/>
        <v>31.5</v>
      </c>
      <c r="C8" s="11">
        <v>25</v>
      </c>
      <c r="D8" s="9" t="s">
        <v>11</v>
      </c>
      <c r="E8" s="11">
        <v>50</v>
      </c>
      <c r="F8" s="25">
        <f>+$L$3/10</f>
        <v>0.63</v>
      </c>
      <c r="G8" s="28">
        <f t="shared" si="1"/>
        <v>50</v>
      </c>
      <c r="H8" s="28">
        <f t="shared" si="2"/>
        <v>6.3</v>
      </c>
      <c r="I8" s="30">
        <f>$W$2/C8</f>
        <v>31.5</v>
      </c>
      <c r="J8" s="7">
        <f>VALUE(LEFT(V8,1))</f>
        <v>1</v>
      </c>
      <c r="K8" s="9" t="s">
        <v>0</v>
      </c>
      <c r="L8" s="20">
        <f>W8*60</f>
        <v>35.238095238095234</v>
      </c>
      <c r="M8" s="9" t="s">
        <v>1</v>
      </c>
      <c r="N8" s="13">
        <v>17</v>
      </c>
      <c r="O8" s="38">
        <f t="shared" si="3"/>
        <v>3.9682539682539684</v>
      </c>
      <c r="P8" s="10">
        <f t="shared" si="4"/>
        <v>2.5</v>
      </c>
      <c r="Q8" s="21">
        <f>V8*$I$2/57.3</f>
        <v>21.81500872600349</v>
      </c>
      <c r="R8" s="22">
        <f t="shared" si="5"/>
        <v>0.5</v>
      </c>
      <c r="S8" s="22">
        <f>R8-X8</f>
        <v>0.5</v>
      </c>
      <c r="T8" s="22">
        <f t="shared" si="7"/>
        <v>1</v>
      </c>
      <c r="U8" s="22">
        <f aca="true" t="shared" si="8" ref="U8:U70">T8-Y8</f>
        <v>0</v>
      </c>
      <c r="V8" s="22">
        <f>E8/I8</f>
        <v>1.5873015873015872</v>
      </c>
      <c r="W8" s="22">
        <f>V8-Z8</f>
        <v>0.5873015873015872</v>
      </c>
      <c r="X8" s="7">
        <f>VALUE(LEFT(R8,1))</f>
        <v>0</v>
      </c>
      <c r="Y8" s="7">
        <f aca="true" t="shared" si="9" ref="Y8:Y40">VALUE(LEFT(T8,1))</f>
        <v>1</v>
      </c>
      <c r="Z8" s="7">
        <f>VALUE(LEFT(V8,1))</f>
        <v>1</v>
      </c>
      <c r="AA8" s="14">
        <v>1.25</v>
      </c>
      <c r="AB8" s="8">
        <v>95</v>
      </c>
      <c r="AC8" s="8">
        <v>550</v>
      </c>
      <c r="AD8" s="8">
        <v>7.5</v>
      </c>
      <c r="AF8" s="8"/>
    </row>
    <row r="9" spans="2:32" ht="11.25">
      <c r="B9" s="35">
        <f t="shared" si="0"/>
        <v>35.79545454545455</v>
      </c>
      <c r="C9" s="11">
        <v>22</v>
      </c>
      <c r="D9" s="9" t="s">
        <v>9</v>
      </c>
      <c r="E9" s="11">
        <v>68</v>
      </c>
      <c r="F9" s="25">
        <f>+$L$3/10</f>
        <v>0.63</v>
      </c>
      <c r="G9" s="28">
        <f t="shared" si="1"/>
        <v>56.81818181818182</v>
      </c>
      <c r="H9" s="28">
        <f t="shared" si="2"/>
        <v>7.159090909090909</v>
      </c>
      <c r="I9" s="30">
        <f>$W$2/C9</f>
        <v>35.79545454545455</v>
      </c>
      <c r="J9" s="7">
        <f>VALUE(LEFT(V9,1))</f>
        <v>1</v>
      </c>
      <c r="K9" s="9" t="s">
        <v>0</v>
      </c>
      <c r="L9" s="20">
        <f>W9*60</f>
        <v>53.98095238095238</v>
      </c>
      <c r="M9" s="9" t="s">
        <v>1</v>
      </c>
      <c r="N9" s="13">
        <v>15</v>
      </c>
      <c r="O9" s="38">
        <f t="shared" si="3"/>
        <v>3.492063492063492</v>
      </c>
      <c r="P9" s="10">
        <f t="shared" si="4"/>
        <v>2.2</v>
      </c>
      <c r="Q9" s="21">
        <f>V9*$I$2/57.3</f>
        <v>26.10820244328098</v>
      </c>
      <c r="R9" s="22">
        <f t="shared" si="5"/>
        <v>0.5983999999999999</v>
      </c>
      <c r="S9" s="22">
        <f>R9-X9</f>
        <v>0.5983999999999999</v>
      </c>
      <c r="T9" s="22">
        <f t="shared" si="7"/>
        <v>1.1967999999999999</v>
      </c>
      <c r="U9" s="22">
        <f t="shared" si="8"/>
        <v>0.19679999999999986</v>
      </c>
      <c r="V9" s="22">
        <f>E9/I9</f>
        <v>1.8996825396825396</v>
      </c>
      <c r="W9" s="22">
        <f>V9-Z9</f>
        <v>0.8996825396825396</v>
      </c>
      <c r="X9" s="7">
        <f aca="true" t="shared" si="10" ref="X9:X70">VALUE(LEFT(R9,1))</f>
        <v>0</v>
      </c>
      <c r="Y9" s="7">
        <f t="shared" si="9"/>
        <v>1</v>
      </c>
      <c r="Z9" s="7">
        <f>VALUE(LEFT(V9,1))</f>
        <v>1</v>
      </c>
      <c r="AA9" s="14" t="s">
        <v>5</v>
      </c>
      <c r="AB9" s="8">
        <v>280</v>
      </c>
      <c r="AC9" s="8">
        <v>450</v>
      </c>
      <c r="AD9" s="8">
        <v>9.2</v>
      </c>
      <c r="AF9" s="8"/>
    </row>
    <row r="10" spans="2:32" ht="11.25">
      <c r="B10" s="35">
        <f>$H$2/C10*F10</f>
        <v>39.0625</v>
      </c>
      <c r="C10" s="11">
        <v>32</v>
      </c>
      <c r="D10" s="9" t="s">
        <v>11</v>
      </c>
      <c r="E10" s="11">
        <v>50</v>
      </c>
      <c r="F10" s="11">
        <v>1</v>
      </c>
      <c r="G10" s="28">
        <f>$H$2/C10</f>
        <v>39.0625</v>
      </c>
      <c r="H10" s="28">
        <f>B10/$H$3</f>
        <v>7.8125</v>
      </c>
      <c r="I10" s="30"/>
      <c r="J10" s="7">
        <f>VALUE(LEFT(T10,1))</f>
        <v>1</v>
      </c>
      <c r="K10" s="9" t="s">
        <v>0</v>
      </c>
      <c r="L10" s="20">
        <f>U10*60</f>
        <v>16.8</v>
      </c>
      <c r="M10" s="9" t="s">
        <v>1</v>
      </c>
      <c r="N10" s="13">
        <v>22</v>
      </c>
      <c r="O10" s="38">
        <f>+C10/(F10*10)</f>
        <v>3.2</v>
      </c>
      <c r="P10" s="10">
        <f t="shared" si="4"/>
        <v>3.2</v>
      </c>
      <c r="Q10" s="21">
        <f>T10*$I$2/57.3</f>
        <v>17.591623036649217</v>
      </c>
      <c r="R10" s="22">
        <f>(E10/G10)/2</f>
        <v>0.64</v>
      </c>
      <c r="S10" s="22">
        <f>R10-X10</f>
        <v>0.64</v>
      </c>
      <c r="T10" s="22">
        <f>E10/G10</f>
        <v>1.28</v>
      </c>
      <c r="U10" s="22">
        <f>T10-Y10</f>
        <v>0.28</v>
      </c>
      <c r="V10" s="22"/>
      <c r="W10" s="22"/>
      <c r="X10" s="7">
        <f t="shared" si="10"/>
        <v>0</v>
      </c>
      <c r="Y10" s="7">
        <f t="shared" si="9"/>
        <v>1</v>
      </c>
      <c r="Z10" s="7"/>
      <c r="AA10" s="14">
        <v>1.25</v>
      </c>
      <c r="AB10" s="8">
        <v>110</v>
      </c>
      <c r="AC10" s="8">
        <v>550</v>
      </c>
      <c r="AD10" s="8">
        <v>7</v>
      </c>
      <c r="AF10" s="8"/>
    </row>
    <row r="11" spans="2:32" ht="11.25">
      <c r="B11" s="35">
        <f t="shared" si="0"/>
        <v>39.375</v>
      </c>
      <c r="C11" s="11">
        <v>20</v>
      </c>
      <c r="D11" s="9" t="s">
        <v>11</v>
      </c>
      <c r="E11" s="11">
        <v>50</v>
      </c>
      <c r="F11" s="25">
        <f>+$L$3/10</f>
        <v>0.63</v>
      </c>
      <c r="G11" s="28">
        <f t="shared" si="1"/>
        <v>62.5</v>
      </c>
      <c r="H11" s="28">
        <f t="shared" si="2"/>
        <v>7.875</v>
      </c>
      <c r="I11" s="30">
        <f>$W$2/C11</f>
        <v>39.375</v>
      </c>
      <c r="J11" s="7">
        <f>VALUE(LEFT(V11,1))</f>
        <v>1</v>
      </c>
      <c r="K11" s="9" t="s">
        <v>0</v>
      </c>
      <c r="L11" s="20">
        <f>W11*60</f>
        <v>16.190476190476186</v>
      </c>
      <c r="M11" s="9" t="s">
        <v>1</v>
      </c>
      <c r="N11" s="13">
        <v>14</v>
      </c>
      <c r="O11" s="38">
        <f t="shared" si="3"/>
        <v>3.174603174603175</v>
      </c>
      <c r="P11" s="10">
        <f t="shared" si="4"/>
        <v>2</v>
      </c>
      <c r="Q11" s="21">
        <f>V11*$I$2/57.3</f>
        <v>17.452006980802793</v>
      </c>
      <c r="R11" s="22">
        <f t="shared" si="5"/>
        <v>0.4</v>
      </c>
      <c r="S11" s="22">
        <f t="shared" si="6"/>
        <v>0.4</v>
      </c>
      <c r="T11" s="22">
        <f t="shared" si="7"/>
        <v>0.8</v>
      </c>
      <c r="U11" s="22">
        <f t="shared" si="8"/>
        <v>0.8</v>
      </c>
      <c r="V11" s="22">
        <f>E11/I11</f>
        <v>1.2698412698412698</v>
      </c>
      <c r="W11" s="22">
        <f>V11-Z11</f>
        <v>0.26984126984126977</v>
      </c>
      <c r="X11" s="7">
        <f t="shared" si="10"/>
        <v>0</v>
      </c>
      <c r="Y11" s="7">
        <f t="shared" si="9"/>
        <v>0</v>
      </c>
      <c r="Z11" s="7">
        <f>VALUE(LEFT(V11,1))</f>
        <v>1</v>
      </c>
      <c r="AA11" s="14">
        <v>1.25</v>
      </c>
      <c r="AB11" s="8">
        <v>95</v>
      </c>
      <c r="AC11" s="8">
        <v>550</v>
      </c>
      <c r="AD11" s="8">
        <v>6.2</v>
      </c>
      <c r="AF11" s="8"/>
    </row>
    <row r="12" spans="2:32" ht="11.25">
      <c r="B12" s="35">
        <f t="shared" si="0"/>
        <v>41.44736842105263</v>
      </c>
      <c r="C12" s="11">
        <v>19</v>
      </c>
      <c r="D12" s="9" t="s">
        <v>9</v>
      </c>
      <c r="E12" s="11">
        <v>68</v>
      </c>
      <c r="F12" s="25">
        <f>+$L$3/10</f>
        <v>0.63</v>
      </c>
      <c r="G12" s="28">
        <f t="shared" si="1"/>
        <v>65.78947368421052</v>
      </c>
      <c r="H12" s="28">
        <f t="shared" si="2"/>
        <v>8.289473684210526</v>
      </c>
      <c r="I12" s="30">
        <f>$W$2/C12</f>
        <v>41.44736842105263</v>
      </c>
      <c r="J12" s="7">
        <f>VALUE(LEFT(V12,1))</f>
        <v>1</v>
      </c>
      <c r="K12" s="9" t="s">
        <v>0</v>
      </c>
      <c r="L12" s="20">
        <f>W12*60</f>
        <v>38.438095238095244</v>
      </c>
      <c r="M12" s="9" t="s">
        <v>1</v>
      </c>
      <c r="N12" s="13">
        <v>13</v>
      </c>
      <c r="O12" s="38">
        <f t="shared" si="3"/>
        <v>3.015873015873016</v>
      </c>
      <c r="P12" s="10">
        <f t="shared" si="4"/>
        <v>1.9</v>
      </c>
      <c r="Q12" s="21">
        <f>V12*$I$2/57.3</f>
        <v>22.547993019197207</v>
      </c>
      <c r="R12" s="22">
        <f t="shared" si="5"/>
        <v>0.5168</v>
      </c>
      <c r="S12" s="22">
        <f>R12-X12</f>
        <v>0.5168</v>
      </c>
      <c r="T12" s="22">
        <f t="shared" si="7"/>
        <v>1.0336</v>
      </c>
      <c r="U12" s="22">
        <f t="shared" si="8"/>
        <v>0.033600000000000074</v>
      </c>
      <c r="V12" s="22">
        <f>E12/I12</f>
        <v>1.6406349206349207</v>
      </c>
      <c r="W12" s="22">
        <f>V12-Z12</f>
        <v>0.6406349206349207</v>
      </c>
      <c r="X12" s="7">
        <f t="shared" si="10"/>
        <v>0</v>
      </c>
      <c r="Y12" s="7">
        <f t="shared" si="9"/>
        <v>1</v>
      </c>
      <c r="Z12" s="7">
        <f>VALUE(LEFT(V12,1))</f>
        <v>1</v>
      </c>
      <c r="AA12" s="14">
        <v>1.25</v>
      </c>
      <c r="AB12" s="8">
        <v>240</v>
      </c>
      <c r="AC12" s="8">
        <v>180</v>
      </c>
      <c r="AD12" s="8">
        <v>6.5</v>
      </c>
      <c r="AF12" s="8"/>
    </row>
    <row r="13" spans="2:32" ht="11.25">
      <c r="B13" s="35">
        <f>$H$2/C13*F13</f>
        <v>25.403225806451612</v>
      </c>
      <c r="C13" s="11">
        <v>31</v>
      </c>
      <c r="D13" s="9" t="s">
        <v>37</v>
      </c>
      <c r="E13" s="11">
        <v>82</v>
      </c>
      <c r="F13" s="25">
        <f>+$L$3/10</f>
        <v>0.63</v>
      </c>
      <c r="G13" s="28">
        <f>$H$2/C13</f>
        <v>40.32258064516129</v>
      </c>
      <c r="H13" s="28">
        <f>B13/$H$3</f>
        <v>5.080645161290322</v>
      </c>
      <c r="I13" s="30">
        <f>$W$2/C13</f>
        <v>25.403225806451612</v>
      </c>
      <c r="J13" s="7">
        <f>VALUE(LEFT(V13,1))</f>
        <v>3</v>
      </c>
      <c r="K13" s="9" t="s">
        <v>0</v>
      </c>
      <c r="L13" s="20">
        <f>W13*60</f>
        <v>13.676190476190486</v>
      </c>
      <c r="M13" s="9" t="s">
        <v>1</v>
      </c>
      <c r="N13" s="13">
        <v>19</v>
      </c>
      <c r="O13" s="38">
        <f>+C13/(F13*10)</f>
        <v>4.920634920634921</v>
      </c>
      <c r="P13" s="10">
        <f t="shared" si="4"/>
        <v>3.1</v>
      </c>
      <c r="Q13" s="21">
        <f>V13*$I$2/57.3</f>
        <v>44.3630017452007</v>
      </c>
      <c r="R13" s="22">
        <f>(E13/G13)/2</f>
        <v>1.0168000000000001</v>
      </c>
      <c r="S13" s="22">
        <f>R13-X13</f>
        <v>0.016800000000000148</v>
      </c>
      <c r="T13" s="22">
        <f>E13/G13</f>
        <v>2.0336000000000003</v>
      </c>
      <c r="U13" s="22">
        <f>T13-Y13</f>
        <v>0.033600000000000296</v>
      </c>
      <c r="V13" s="22">
        <f>E13/I13</f>
        <v>3.227936507936508</v>
      </c>
      <c r="W13" s="22">
        <f>V13-Z13</f>
        <v>0.2279365079365081</v>
      </c>
      <c r="X13" s="7">
        <f>VALUE(LEFT(R13,1))</f>
        <v>1</v>
      </c>
      <c r="Y13" s="7">
        <f t="shared" si="9"/>
        <v>2</v>
      </c>
      <c r="Z13" s="7">
        <f>VALUE(LEFT(V13,1))</f>
        <v>3</v>
      </c>
      <c r="AA13" s="14">
        <v>2</v>
      </c>
      <c r="AB13" s="8">
        <v>600</v>
      </c>
      <c r="AC13" s="8">
        <v>900</v>
      </c>
      <c r="AD13" s="8" t="s">
        <v>42</v>
      </c>
      <c r="AF13" s="8"/>
    </row>
    <row r="14" spans="2:32" ht="11.25">
      <c r="B14" s="35">
        <f>$H$2/C14*F14</f>
        <v>40.32258064516129</v>
      </c>
      <c r="C14" s="11">
        <v>31</v>
      </c>
      <c r="D14" s="9" t="s">
        <v>37</v>
      </c>
      <c r="E14" s="11">
        <v>82</v>
      </c>
      <c r="F14" s="11">
        <v>1</v>
      </c>
      <c r="G14" s="28">
        <f>$H$2/C14</f>
        <v>40.32258064516129</v>
      </c>
      <c r="H14" s="28">
        <f>B14/$H$3</f>
        <v>8.064516129032258</v>
      </c>
      <c r="I14" s="30"/>
      <c r="J14" s="7">
        <f>VALUE(LEFT(T14,1))</f>
        <v>2</v>
      </c>
      <c r="K14" s="9" t="s">
        <v>0</v>
      </c>
      <c r="L14" s="20">
        <f>U14*60</f>
        <v>2.0160000000000178</v>
      </c>
      <c r="M14" s="9" t="s">
        <v>1</v>
      </c>
      <c r="N14" s="13">
        <v>19</v>
      </c>
      <c r="O14" s="38">
        <f>+C14/(F14*10)</f>
        <v>3.1</v>
      </c>
      <c r="P14" s="10">
        <f t="shared" si="4"/>
        <v>3.1</v>
      </c>
      <c r="Q14" s="21">
        <f>T14*$I$2/57.3</f>
        <v>27.948691099476445</v>
      </c>
      <c r="R14" s="22">
        <f>(E14/G14)/2</f>
        <v>1.0168000000000001</v>
      </c>
      <c r="S14" s="22">
        <f>R14-X14</f>
        <v>0.016800000000000148</v>
      </c>
      <c r="T14" s="22">
        <f>E14/G14</f>
        <v>2.0336000000000003</v>
      </c>
      <c r="U14" s="22">
        <f>T14-Y14</f>
        <v>0.033600000000000296</v>
      </c>
      <c r="V14" s="22"/>
      <c r="W14" s="22"/>
      <c r="X14" s="7">
        <f>VALUE(LEFT(R14,1))</f>
        <v>1</v>
      </c>
      <c r="Y14" s="7">
        <f t="shared" si="9"/>
        <v>2</v>
      </c>
      <c r="Z14" s="7"/>
      <c r="AA14" s="14">
        <v>2</v>
      </c>
      <c r="AB14" s="8">
        <v>600</v>
      </c>
      <c r="AC14" s="8">
        <v>900</v>
      </c>
      <c r="AD14" s="8" t="s">
        <v>42</v>
      </c>
      <c r="AF14" s="8"/>
    </row>
    <row r="15" spans="2:32" ht="11.25">
      <c r="B15" s="35">
        <f>$H$2/C15*F15</f>
        <v>43.75</v>
      </c>
      <c r="C15" s="11">
        <v>18</v>
      </c>
      <c r="D15" s="9" t="s">
        <v>10</v>
      </c>
      <c r="E15" s="11">
        <v>60</v>
      </c>
      <c r="F15" s="25">
        <v>0.63</v>
      </c>
      <c r="G15" s="28">
        <f>$H$2/C15</f>
        <v>69.44444444444444</v>
      </c>
      <c r="H15" s="28">
        <f>B15/$H$3</f>
        <v>8.75</v>
      </c>
      <c r="I15" s="30">
        <f>$W$2/C15</f>
        <v>43.75</v>
      </c>
      <c r="J15" s="7">
        <f>VALUE(LEFT(V15,1))</f>
        <v>1</v>
      </c>
      <c r="K15" s="9" t="s">
        <v>0</v>
      </c>
      <c r="L15" s="20">
        <f>W15*60</f>
        <v>22.285714285714285</v>
      </c>
      <c r="M15" s="9" t="s">
        <v>1</v>
      </c>
      <c r="N15" s="13">
        <v>20</v>
      </c>
      <c r="O15" s="38">
        <f>+C15/(F15*10)</f>
        <v>2.857142857142857</v>
      </c>
      <c r="P15" s="10">
        <f t="shared" si="4"/>
        <v>1.8</v>
      </c>
      <c r="Q15" s="21">
        <f>V15*$I$2/57.3</f>
        <v>18.848167539267017</v>
      </c>
      <c r="R15" s="22">
        <f>(E15/G15)/2</f>
        <v>0.432</v>
      </c>
      <c r="S15" s="22">
        <f>R15-X15</f>
        <v>0.432</v>
      </c>
      <c r="T15" s="22">
        <f>E15/G15</f>
        <v>0.864</v>
      </c>
      <c r="U15" s="22">
        <f>T15-Y15</f>
        <v>0.864</v>
      </c>
      <c r="V15" s="22">
        <f>E15/I15</f>
        <v>1.3714285714285714</v>
      </c>
      <c r="W15" s="22">
        <f>V15-Z15</f>
        <v>0.37142857142857144</v>
      </c>
      <c r="X15" s="7">
        <f>VALUE(LEFT(R15,1))</f>
        <v>0</v>
      </c>
      <c r="Y15" s="7">
        <f t="shared" si="9"/>
        <v>0</v>
      </c>
      <c r="Z15" s="7">
        <f>VALUE(LEFT(V15,1))</f>
        <v>1</v>
      </c>
      <c r="AA15" s="14">
        <v>1.25</v>
      </c>
      <c r="AB15" s="8">
        <v>228</v>
      </c>
      <c r="AC15" s="8">
        <v>400</v>
      </c>
      <c r="AD15" s="8" t="s">
        <v>41</v>
      </c>
      <c r="AF15" s="8"/>
    </row>
    <row r="16" spans="2:32" ht="11.25">
      <c r="B16" s="35">
        <f>$H$2/C16*F16</f>
        <v>46.32352941176471</v>
      </c>
      <c r="C16" s="11">
        <v>17</v>
      </c>
      <c r="D16" s="9" t="s">
        <v>8</v>
      </c>
      <c r="E16" s="11">
        <v>82</v>
      </c>
      <c r="F16" s="25">
        <f>+$L$3/10</f>
        <v>0.63</v>
      </c>
      <c r="G16" s="28">
        <f>$H$2/C16</f>
        <v>73.52941176470588</v>
      </c>
      <c r="H16" s="28">
        <f>B16/$H$3</f>
        <v>9.264705882352942</v>
      </c>
      <c r="I16" s="30">
        <f>$W$2/C16</f>
        <v>46.3235294117647</v>
      </c>
      <c r="J16" s="7">
        <f>VALUE(LEFT(V16,1))</f>
        <v>1</v>
      </c>
      <c r="K16" s="9" t="s">
        <v>0</v>
      </c>
      <c r="L16" s="20">
        <f>W16*60</f>
        <v>46.209523809523816</v>
      </c>
      <c r="M16" s="9" t="s">
        <v>1</v>
      </c>
      <c r="N16" s="13">
        <v>17</v>
      </c>
      <c r="O16" s="38">
        <f>+C16/(F16*10)</f>
        <v>2.6984126984126986</v>
      </c>
      <c r="P16" s="10">
        <f t="shared" si="4"/>
        <v>1.7</v>
      </c>
      <c r="Q16" s="21">
        <f>V16*$I$2/57.3</f>
        <v>24.328097731239094</v>
      </c>
      <c r="R16" s="22">
        <f>(E16/G16)/2</f>
        <v>0.5576</v>
      </c>
      <c r="S16" s="22">
        <f>R16-X16</f>
        <v>0.5576</v>
      </c>
      <c r="T16" s="22">
        <f>E16/G16</f>
        <v>1.1152</v>
      </c>
      <c r="U16" s="22">
        <f>T16-Y16</f>
        <v>0.11519999999999997</v>
      </c>
      <c r="V16" s="22">
        <f>E16/I16</f>
        <v>1.7701587301587303</v>
      </c>
      <c r="W16" s="22">
        <f>V16-Z16</f>
        <v>0.7701587301587303</v>
      </c>
      <c r="X16" s="7">
        <f>VALUE(LEFT(R16,1))</f>
        <v>0</v>
      </c>
      <c r="Y16" s="7">
        <f t="shared" si="9"/>
        <v>1</v>
      </c>
      <c r="Z16" s="7">
        <f>VALUE(LEFT(V16,1))</f>
        <v>1</v>
      </c>
      <c r="AA16" s="14">
        <v>2</v>
      </c>
      <c r="AB16" s="8">
        <v>370</v>
      </c>
      <c r="AC16" s="8">
        <v>725</v>
      </c>
      <c r="AD16" s="8">
        <v>10.2</v>
      </c>
      <c r="AF16" s="8"/>
    </row>
    <row r="17" spans="2:32" ht="11.25">
      <c r="B17" s="35">
        <f t="shared" si="0"/>
        <v>49.21875</v>
      </c>
      <c r="C17" s="11">
        <v>16</v>
      </c>
      <c r="D17" s="9" t="s">
        <v>6</v>
      </c>
      <c r="E17" s="11">
        <v>82</v>
      </c>
      <c r="F17" s="25">
        <f>+$L$3/10</f>
        <v>0.63</v>
      </c>
      <c r="G17" s="28">
        <f t="shared" si="1"/>
        <v>78.125</v>
      </c>
      <c r="H17" s="28">
        <f t="shared" si="2"/>
        <v>9.84375</v>
      </c>
      <c r="I17" s="30">
        <f>$W$2/C17</f>
        <v>49.21875</v>
      </c>
      <c r="J17" s="7">
        <f>VALUE(LEFT(V17,1))</f>
        <v>1</v>
      </c>
      <c r="K17" s="9" t="s">
        <v>0</v>
      </c>
      <c r="L17" s="20">
        <f>W17*60</f>
        <v>39.96190476190476</v>
      </c>
      <c r="M17" s="9" t="s">
        <v>1</v>
      </c>
      <c r="N17" s="13">
        <v>10</v>
      </c>
      <c r="O17" s="38">
        <f t="shared" si="3"/>
        <v>2.5396825396825395</v>
      </c>
      <c r="P17" s="10">
        <f t="shared" si="4"/>
        <v>1.6</v>
      </c>
      <c r="Q17" s="21">
        <f>V17*$I$2/57.3</f>
        <v>22.897033158813265</v>
      </c>
      <c r="R17" s="22">
        <f t="shared" si="5"/>
        <v>0.5248</v>
      </c>
      <c r="S17" s="22">
        <f t="shared" si="6"/>
        <v>0.5248</v>
      </c>
      <c r="T17" s="22">
        <f t="shared" si="7"/>
        <v>1.0496</v>
      </c>
      <c r="U17" s="22">
        <f t="shared" si="8"/>
        <v>0.04960000000000009</v>
      </c>
      <c r="V17" s="22">
        <f>E17/I17</f>
        <v>1.666031746031746</v>
      </c>
      <c r="W17" s="22">
        <f>V17-Z17</f>
        <v>0.666031746031746</v>
      </c>
      <c r="X17" s="7">
        <f t="shared" si="10"/>
        <v>0</v>
      </c>
      <c r="Y17" s="7">
        <f t="shared" si="9"/>
        <v>1</v>
      </c>
      <c r="Z17" s="7">
        <f>VALUE(LEFT(V17,1))</f>
        <v>1</v>
      </c>
      <c r="AA17" s="14" t="s">
        <v>5</v>
      </c>
      <c r="AB17" s="8">
        <v>310</v>
      </c>
      <c r="AC17" s="8">
        <v>450</v>
      </c>
      <c r="AD17" s="8">
        <v>11</v>
      </c>
      <c r="AF17" s="8"/>
    </row>
    <row r="18" spans="2:32" ht="11.25">
      <c r="B18" s="35">
        <f t="shared" si="0"/>
        <v>50</v>
      </c>
      <c r="C18" s="11">
        <v>25</v>
      </c>
      <c r="D18" s="9" t="s">
        <v>11</v>
      </c>
      <c r="E18" s="11">
        <v>50</v>
      </c>
      <c r="F18" s="11">
        <v>1</v>
      </c>
      <c r="G18" s="28">
        <f>$H$2/C18</f>
        <v>50</v>
      </c>
      <c r="H18" s="28">
        <f t="shared" si="2"/>
        <v>10</v>
      </c>
      <c r="I18" s="30"/>
      <c r="J18" s="7">
        <f>VALUE(LEFT(T18,1))</f>
        <v>1</v>
      </c>
      <c r="K18" s="9" t="s">
        <v>0</v>
      </c>
      <c r="L18" s="20">
        <f>U18*60</f>
        <v>0</v>
      </c>
      <c r="M18" s="9" t="s">
        <v>1</v>
      </c>
      <c r="N18" s="13">
        <v>17</v>
      </c>
      <c r="O18" s="38">
        <f t="shared" si="3"/>
        <v>2.5</v>
      </c>
      <c r="P18" s="10">
        <f t="shared" si="4"/>
        <v>2.5</v>
      </c>
      <c r="Q18" s="21">
        <f>T18*$I$2/57.3</f>
        <v>13.7434554973822</v>
      </c>
      <c r="R18" s="22">
        <f t="shared" si="5"/>
        <v>0.5</v>
      </c>
      <c r="S18" s="22">
        <f t="shared" si="6"/>
        <v>0.5</v>
      </c>
      <c r="T18" s="22">
        <f t="shared" si="7"/>
        <v>1</v>
      </c>
      <c r="U18" s="22">
        <f t="shared" si="8"/>
        <v>0</v>
      </c>
      <c r="V18" s="22"/>
      <c r="W18" s="22"/>
      <c r="X18" s="7">
        <f t="shared" si="10"/>
        <v>0</v>
      </c>
      <c r="Y18" s="7">
        <f t="shared" si="9"/>
        <v>1</v>
      </c>
      <c r="Z18" s="7"/>
      <c r="AA18" s="14">
        <v>1.25</v>
      </c>
      <c r="AB18" s="8">
        <v>95</v>
      </c>
      <c r="AC18" s="8">
        <v>550</v>
      </c>
      <c r="AD18" s="8">
        <v>7.5</v>
      </c>
      <c r="AF18" s="8"/>
    </row>
    <row r="19" spans="2:32" ht="11.25">
      <c r="B19" s="35">
        <f t="shared" si="0"/>
        <v>52.5</v>
      </c>
      <c r="C19" s="11">
        <v>15</v>
      </c>
      <c r="D19" s="9" t="s">
        <v>9</v>
      </c>
      <c r="E19" s="11">
        <v>68</v>
      </c>
      <c r="F19" s="25">
        <f>+$L$3/10</f>
        <v>0.63</v>
      </c>
      <c r="G19" s="28">
        <f t="shared" si="1"/>
        <v>83.33333333333333</v>
      </c>
      <c r="H19" s="28">
        <f t="shared" si="2"/>
        <v>10.5</v>
      </c>
      <c r="I19" s="30">
        <f>$W$2/C19</f>
        <v>52.5</v>
      </c>
      <c r="J19" s="7">
        <f>VALUE(LEFT(V19,1))</f>
        <v>1</v>
      </c>
      <c r="K19" s="9" t="s">
        <v>0</v>
      </c>
      <c r="L19" s="20">
        <f>W19*60</f>
        <v>17.71428571428572</v>
      </c>
      <c r="M19" s="9" t="s">
        <v>1</v>
      </c>
      <c r="N19" s="13">
        <v>10</v>
      </c>
      <c r="O19" s="38">
        <f t="shared" si="3"/>
        <v>2.380952380952381</v>
      </c>
      <c r="P19" s="10">
        <f t="shared" si="4"/>
        <v>1.5</v>
      </c>
      <c r="Q19" s="21">
        <f>V19*$I$2/57.3</f>
        <v>17.80104712041885</v>
      </c>
      <c r="R19" s="22">
        <f t="shared" si="5"/>
        <v>0.40800000000000003</v>
      </c>
      <c r="S19" s="22">
        <f t="shared" si="6"/>
        <v>0.40800000000000003</v>
      </c>
      <c r="T19" s="22">
        <f t="shared" si="7"/>
        <v>0.8160000000000001</v>
      </c>
      <c r="U19" s="22">
        <f t="shared" si="8"/>
        <v>0.8160000000000001</v>
      </c>
      <c r="V19" s="22">
        <f>E19/I19</f>
        <v>1.2952380952380953</v>
      </c>
      <c r="W19" s="22">
        <f>V19-Z19</f>
        <v>0.2952380952380953</v>
      </c>
      <c r="X19" s="7">
        <f t="shared" si="10"/>
        <v>0</v>
      </c>
      <c r="Y19" s="7">
        <f t="shared" si="9"/>
        <v>0</v>
      </c>
      <c r="Z19" s="7">
        <f>VALUE(LEFT(V19,1))</f>
        <v>1</v>
      </c>
      <c r="AA19" s="14">
        <v>1.25</v>
      </c>
      <c r="AB19" s="8">
        <v>210</v>
      </c>
      <c r="AC19" s="8">
        <v>135</v>
      </c>
      <c r="AD19" s="8">
        <v>5.5</v>
      </c>
      <c r="AF19" s="8"/>
    </row>
    <row r="20" spans="2:32" ht="11.25">
      <c r="B20" s="35">
        <f t="shared" si="0"/>
        <v>52.5</v>
      </c>
      <c r="C20" s="11">
        <v>15</v>
      </c>
      <c r="D20" s="9" t="s">
        <v>11</v>
      </c>
      <c r="E20" s="11">
        <v>50</v>
      </c>
      <c r="F20" s="25">
        <f>+$L$3/10</f>
        <v>0.63</v>
      </c>
      <c r="G20" s="28">
        <f t="shared" si="1"/>
        <v>83.33333333333333</v>
      </c>
      <c r="H20" s="28">
        <f t="shared" si="2"/>
        <v>10.5</v>
      </c>
      <c r="I20" s="30">
        <f>$W$2/C20</f>
        <v>52.5</v>
      </c>
      <c r="J20" s="7">
        <f>VALUE(LEFT(V20,1))</f>
        <v>0</v>
      </c>
      <c r="K20" s="9" t="s">
        <v>0</v>
      </c>
      <c r="L20" s="20">
        <f>W20*60</f>
        <v>57.14285714285714</v>
      </c>
      <c r="M20" s="9" t="s">
        <v>1</v>
      </c>
      <c r="N20" s="13">
        <v>10</v>
      </c>
      <c r="O20" s="38">
        <f t="shared" si="3"/>
        <v>2.380952380952381</v>
      </c>
      <c r="P20" s="10">
        <f t="shared" si="4"/>
        <v>1.5</v>
      </c>
      <c r="Q20" s="21">
        <f>V20*$I$2/57.3</f>
        <v>13.089005235602095</v>
      </c>
      <c r="R20" s="22">
        <f t="shared" si="5"/>
        <v>0.30000000000000004</v>
      </c>
      <c r="S20" s="22">
        <f>R20-X20</f>
        <v>0.30000000000000004</v>
      </c>
      <c r="T20" s="22">
        <f t="shared" si="7"/>
        <v>0.6000000000000001</v>
      </c>
      <c r="U20" s="22">
        <f t="shared" si="8"/>
        <v>0.6000000000000001</v>
      </c>
      <c r="V20" s="22">
        <f>E20/I20</f>
        <v>0.9523809523809523</v>
      </c>
      <c r="W20" s="22">
        <f>V20-Z20</f>
        <v>0.9523809523809523</v>
      </c>
      <c r="X20" s="7">
        <f t="shared" si="10"/>
        <v>0</v>
      </c>
      <c r="Y20" s="7">
        <f t="shared" si="9"/>
        <v>0</v>
      </c>
      <c r="Z20" s="7">
        <f>VALUE(LEFT(V20,1))</f>
        <v>0</v>
      </c>
      <c r="AA20" s="14">
        <v>1.25</v>
      </c>
      <c r="AB20" s="8">
        <v>82</v>
      </c>
      <c r="AC20" s="8">
        <v>550</v>
      </c>
      <c r="AD20" s="8">
        <v>5.2</v>
      </c>
      <c r="AF20" s="8"/>
    </row>
    <row r="21" spans="2:32" ht="11.25">
      <c r="B21" s="35">
        <f t="shared" si="0"/>
        <v>56.25000000000001</v>
      </c>
      <c r="C21" s="11">
        <v>14</v>
      </c>
      <c r="D21" s="9" t="s">
        <v>10</v>
      </c>
      <c r="E21" s="11">
        <v>60</v>
      </c>
      <c r="F21" s="25">
        <f>+$L$3/10</f>
        <v>0.63</v>
      </c>
      <c r="G21" s="28">
        <f t="shared" si="1"/>
        <v>89.28571428571429</v>
      </c>
      <c r="H21" s="28">
        <f t="shared" si="2"/>
        <v>11.250000000000002</v>
      </c>
      <c r="I21" s="30">
        <f>$W$2/C21</f>
        <v>56.25</v>
      </c>
      <c r="J21" s="7">
        <f>VALUE(LEFT(V21,1))</f>
        <v>1</v>
      </c>
      <c r="K21" s="9" t="s">
        <v>0</v>
      </c>
      <c r="L21" s="20">
        <f>W21*60</f>
        <v>3.999999999999999</v>
      </c>
      <c r="M21" s="9" t="s">
        <v>1</v>
      </c>
      <c r="N21" s="13">
        <v>20</v>
      </c>
      <c r="O21" s="38">
        <f t="shared" si="3"/>
        <v>2.2222222222222223</v>
      </c>
      <c r="P21" s="10">
        <f t="shared" si="4"/>
        <v>1.4</v>
      </c>
      <c r="Q21" s="21">
        <f>V21*$I$2/57.3</f>
        <v>14.659685863874346</v>
      </c>
      <c r="R21" s="22">
        <f t="shared" si="5"/>
        <v>0.33599999999999997</v>
      </c>
      <c r="S21" s="22">
        <f t="shared" si="6"/>
        <v>0.33599999999999997</v>
      </c>
      <c r="T21" s="22">
        <f t="shared" si="7"/>
        <v>0.6719999999999999</v>
      </c>
      <c r="U21" s="22">
        <f t="shared" si="8"/>
        <v>0.6719999999999999</v>
      </c>
      <c r="V21" s="22">
        <f>E21/I21</f>
        <v>1.0666666666666667</v>
      </c>
      <c r="W21" s="22">
        <f>V21-Z21</f>
        <v>0.06666666666666665</v>
      </c>
      <c r="X21" s="7">
        <f t="shared" si="10"/>
        <v>0</v>
      </c>
      <c r="Y21" s="7">
        <f t="shared" si="9"/>
        <v>0</v>
      </c>
      <c r="Z21" s="7">
        <f>VALUE(LEFT(V21,1))</f>
        <v>1</v>
      </c>
      <c r="AA21" s="14">
        <v>1.25</v>
      </c>
      <c r="AB21" s="8">
        <v>228</v>
      </c>
      <c r="AC21" s="8">
        <v>225</v>
      </c>
      <c r="AD21" s="8">
        <v>7.5</v>
      </c>
      <c r="AF21" s="8"/>
    </row>
    <row r="22" spans="2:32" ht="11.25">
      <c r="B22" s="35">
        <f t="shared" si="0"/>
        <v>56.81818181818182</v>
      </c>
      <c r="C22" s="11">
        <v>22</v>
      </c>
      <c r="D22" s="9" t="s">
        <v>9</v>
      </c>
      <c r="E22" s="11">
        <v>68</v>
      </c>
      <c r="F22" s="11">
        <v>1</v>
      </c>
      <c r="G22" s="28">
        <f t="shared" si="1"/>
        <v>56.81818181818182</v>
      </c>
      <c r="H22" s="28">
        <f t="shared" si="2"/>
        <v>11.363636363636363</v>
      </c>
      <c r="I22" s="30"/>
      <c r="J22" s="7">
        <f>VALUE(LEFT(T22,1))</f>
        <v>1</v>
      </c>
      <c r="K22" s="9" t="s">
        <v>0</v>
      </c>
      <c r="L22" s="20">
        <f>U22*60</f>
        <v>11.807999999999993</v>
      </c>
      <c r="M22" s="9" t="s">
        <v>1</v>
      </c>
      <c r="N22" s="13">
        <v>15</v>
      </c>
      <c r="O22" s="38">
        <f t="shared" si="3"/>
        <v>2.2</v>
      </c>
      <c r="P22" s="10">
        <f t="shared" si="4"/>
        <v>2.2</v>
      </c>
      <c r="Q22" s="21">
        <f>T22*$I$2/57.3</f>
        <v>16.448167539267015</v>
      </c>
      <c r="R22" s="22">
        <f t="shared" si="5"/>
        <v>0.5983999999999999</v>
      </c>
      <c r="S22" s="22">
        <f t="shared" si="6"/>
        <v>0.5983999999999999</v>
      </c>
      <c r="T22" s="22">
        <f t="shared" si="7"/>
        <v>1.1967999999999999</v>
      </c>
      <c r="U22" s="22">
        <f t="shared" si="8"/>
        <v>0.19679999999999986</v>
      </c>
      <c r="V22" s="22"/>
      <c r="W22" s="22"/>
      <c r="X22" s="7">
        <f t="shared" si="10"/>
        <v>0</v>
      </c>
      <c r="Y22" s="7">
        <f t="shared" si="9"/>
        <v>1</v>
      </c>
      <c r="Z22" s="7"/>
      <c r="AA22" s="14" t="s">
        <v>5</v>
      </c>
      <c r="AB22" s="8">
        <v>280</v>
      </c>
      <c r="AC22" s="8">
        <v>450</v>
      </c>
      <c r="AD22" s="8">
        <v>9.2</v>
      </c>
      <c r="AF22" s="8"/>
    </row>
    <row r="23" spans="2:32" ht="11.25">
      <c r="B23" s="35">
        <f t="shared" si="0"/>
        <v>62.5</v>
      </c>
      <c r="C23" s="11">
        <v>40</v>
      </c>
      <c r="D23" s="9" t="s">
        <v>11</v>
      </c>
      <c r="E23" s="11">
        <v>43</v>
      </c>
      <c r="F23" s="11">
        <v>2</v>
      </c>
      <c r="G23" s="28">
        <f t="shared" si="1"/>
        <v>31.25</v>
      </c>
      <c r="H23" s="28">
        <f t="shared" si="2"/>
        <v>12.5</v>
      </c>
      <c r="I23" s="30"/>
      <c r="J23" s="7">
        <f>VALUE(LEFT(R23,1))</f>
        <v>0</v>
      </c>
      <c r="K23" s="9" t="s">
        <v>0</v>
      </c>
      <c r="L23" s="20">
        <f>+S23*60</f>
        <v>41.279999999999994</v>
      </c>
      <c r="M23" s="9" t="s">
        <v>1</v>
      </c>
      <c r="N23" s="13">
        <v>28</v>
      </c>
      <c r="O23" s="38">
        <f t="shared" si="3"/>
        <v>2</v>
      </c>
      <c r="P23" s="10">
        <f t="shared" si="4"/>
        <v>4</v>
      </c>
      <c r="Q23" s="21">
        <f>S23*$I$2/57.3</f>
        <v>9.455497382198953</v>
      </c>
      <c r="R23" s="22">
        <f t="shared" si="5"/>
        <v>0.688</v>
      </c>
      <c r="S23" s="22">
        <f>R23-J23</f>
        <v>0.688</v>
      </c>
      <c r="T23" s="22">
        <f t="shared" si="7"/>
        <v>1.376</v>
      </c>
      <c r="U23" s="22">
        <f t="shared" si="8"/>
        <v>0.3759999999999999</v>
      </c>
      <c r="V23" s="22"/>
      <c r="W23" s="22"/>
      <c r="Y23" s="7">
        <f t="shared" si="9"/>
        <v>1</v>
      </c>
      <c r="Z23" s="7"/>
      <c r="AA23" s="14">
        <v>1.25</v>
      </c>
      <c r="AB23" s="8">
        <v>110</v>
      </c>
      <c r="AC23" s="8">
        <v>550</v>
      </c>
      <c r="AD23" s="8">
        <v>6.7</v>
      </c>
      <c r="AF23" s="8"/>
    </row>
    <row r="24" spans="2:32" ht="11.25">
      <c r="B24" s="35">
        <f t="shared" si="0"/>
        <v>62.5</v>
      </c>
      <c r="C24" s="11">
        <v>20</v>
      </c>
      <c r="D24" s="9" t="s">
        <v>11</v>
      </c>
      <c r="E24" s="11">
        <v>50</v>
      </c>
      <c r="F24" s="11">
        <v>1</v>
      </c>
      <c r="G24" s="28">
        <f t="shared" si="1"/>
        <v>62.5</v>
      </c>
      <c r="H24" s="28">
        <f t="shared" si="2"/>
        <v>12.5</v>
      </c>
      <c r="I24" s="30"/>
      <c r="J24" s="7">
        <f>VALUE(LEFT(T24,1))</f>
        <v>0</v>
      </c>
      <c r="K24" s="9" t="s">
        <v>0</v>
      </c>
      <c r="L24" s="20">
        <f>U24*60</f>
        <v>48</v>
      </c>
      <c r="M24" s="9" t="s">
        <v>1</v>
      </c>
      <c r="N24" s="13">
        <v>14</v>
      </c>
      <c r="O24" s="38">
        <f t="shared" si="3"/>
        <v>2</v>
      </c>
      <c r="P24" s="10">
        <f t="shared" si="4"/>
        <v>2</v>
      </c>
      <c r="Q24" s="21">
        <f>T24*$I$2/57.3</f>
        <v>10.99476439790576</v>
      </c>
      <c r="R24" s="22">
        <f t="shared" si="5"/>
        <v>0.4</v>
      </c>
      <c r="S24" s="22">
        <f t="shared" si="6"/>
        <v>0.4</v>
      </c>
      <c r="T24" s="22">
        <f t="shared" si="7"/>
        <v>0.8</v>
      </c>
      <c r="U24" s="22">
        <f t="shared" si="8"/>
        <v>0.8</v>
      </c>
      <c r="V24" s="22"/>
      <c r="W24" s="22"/>
      <c r="X24" s="7">
        <f t="shared" si="10"/>
        <v>0</v>
      </c>
      <c r="Y24" s="7">
        <f t="shared" si="9"/>
        <v>0</v>
      </c>
      <c r="Z24" s="7"/>
      <c r="AA24" s="14">
        <v>1.25</v>
      </c>
      <c r="AB24" s="8">
        <v>95</v>
      </c>
      <c r="AC24" s="8">
        <v>550</v>
      </c>
      <c r="AD24" s="8">
        <v>6.2</v>
      </c>
      <c r="AF24" s="8"/>
    </row>
    <row r="25" spans="2:32" ht="11.25">
      <c r="B25" s="35">
        <f t="shared" si="0"/>
        <v>65.625</v>
      </c>
      <c r="C25" s="11">
        <v>12</v>
      </c>
      <c r="D25" s="9" t="s">
        <v>8</v>
      </c>
      <c r="E25" s="11">
        <v>82</v>
      </c>
      <c r="F25" s="25">
        <f>+$L$3/10</f>
        <v>0.63</v>
      </c>
      <c r="G25" s="28">
        <f t="shared" si="1"/>
        <v>104.16666666666667</v>
      </c>
      <c r="H25" s="28">
        <f t="shared" si="2"/>
        <v>13.125</v>
      </c>
      <c r="I25" s="30">
        <f>$W$2/C25</f>
        <v>65.625</v>
      </c>
      <c r="J25" s="7">
        <f>VALUE(LEFT(V25,1))</f>
        <v>1</v>
      </c>
      <c r="K25" s="9" t="s">
        <v>0</v>
      </c>
      <c r="L25" s="20">
        <f>W25*60</f>
        <v>14.971428571428568</v>
      </c>
      <c r="M25" s="9" t="s">
        <v>1</v>
      </c>
      <c r="N25" s="13">
        <v>17</v>
      </c>
      <c r="O25" s="38">
        <f t="shared" si="3"/>
        <v>1.9047619047619049</v>
      </c>
      <c r="P25" s="10">
        <f t="shared" si="4"/>
        <v>1.2</v>
      </c>
      <c r="Q25" s="21">
        <f>V25*$I$2/57.3</f>
        <v>17.172774869109947</v>
      </c>
      <c r="R25" s="22">
        <f t="shared" si="5"/>
        <v>0.3936</v>
      </c>
      <c r="S25" s="22">
        <f t="shared" si="6"/>
        <v>0.3936</v>
      </c>
      <c r="T25" s="22">
        <f t="shared" si="7"/>
        <v>0.7872</v>
      </c>
      <c r="U25" s="22">
        <f t="shared" si="8"/>
        <v>0.7872</v>
      </c>
      <c r="V25" s="22">
        <f>E25/I25</f>
        <v>1.2495238095238095</v>
      </c>
      <c r="W25" s="22">
        <f>V25-Z25</f>
        <v>0.24952380952380948</v>
      </c>
      <c r="X25" s="7">
        <f t="shared" si="10"/>
        <v>0</v>
      </c>
      <c r="Y25" s="7">
        <f t="shared" si="9"/>
        <v>0</v>
      </c>
      <c r="Z25" s="7">
        <f>VALUE(LEFT(V25,1))</f>
        <v>1</v>
      </c>
      <c r="AA25" s="14" t="s">
        <v>5</v>
      </c>
      <c r="AB25" s="8">
        <v>82</v>
      </c>
      <c r="AC25" s="8">
        <v>500</v>
      </c>
      <c r="AD25" s="8">
        <v>13</v>
      </c>
      <c r="AF25" s="8"/>
    </row>
    <row r="26" spans="2:32" ht="11.25">
      <c r="B26" s="35">
        <f t="shared" si="0"/>
        <v>65.625</v>
      </c>
      <c r="C26" s="11">
        <v>12</v>
      </c>
      <c r="D26" s="9" t="s">
        <v>10</v>
      </c>
      <c r="E26" s="11">
        <v>60</v>
      </c>
      <c r="F26" s="25">
        <f>+$L$3/10</f>
        <v>0.63</v>
      </c>
      <c r="G26" s="28">
        <f t="shared" si="1"/>
        <v>104.16666666666667</v>
      </c>
      <c r="H26" s="28">
        <f t="shared" si="2"/>
        <v>13.125</v>
      </c>
      <c r="I26" s="30">
        <f>$W$2/C26</f>
        <v>65.625</v>
      </c>
      <c r="J26" s="7">
        <f>VALUE(LEFT(V26,1))</f>
        <v>0</v>
      </c>
      <c r="K26" s="9" t="s">
        <v>0</v>
      </c>
      <c r="L26" s="20">
        <f>W26*60</f>
        <v>54.857142857142854</v>
      </c>
      <c r="M26" s="9" t="s">
        <v>1</v>
      </c>
      <c r="N26" s="13">
        <v>20</v>
      </c>
      <c r="O26" s="38">
        <f t="shared" si="3"/>
        <v>1.9047619047619049</v>
      </c>
      <c r="P26" s="10">
        <f t="shared" si="4"/>
        <v>1.2</v>
      </c>
      <c r="Q26" s="21">
        <f>V26*$I$2/57.3</f>
        <v>12.565445026178011</v>
      </c>
      <c r="R26" s="22">
        <f t="shared" si="5"/>
        <v>0.288</v>
      </c>
      <c r="S26" s="22">
        <f t="shared" si="6"/>
        <v>0.288</v>
      </c>
      <c r="T26" s="22">
        <f t="shared" si="7"/>
        <v>0.576</v>
      </c>
      <c r="U26" s="22">
        <f t="shared" si="8"/>
        <v>0.576</v>
      </c>
      <c r="V26" s="22">
        <f>E26/I26</f>
        <v>0.9142857142857143</v>
      </c>
      <c r="W26" s="22">
        <f>V26-Z26</f>
        <v>0.9142857142857143</v>
      </c>
      <c r="X26" s="7">
        <f t="shared" si="10"/>
        <v>0</v>
      </c>
      <c r="Y26" s="7">
        <f t="shared" si="9"/>
        <v>0</v>
      </c>
      <c r="Z26" s="7">
        <f>VALUE(LEFT(V26,1))</f>
        <v>0</v>
      </c>
      <c r="AA26" s="14">
        <v>1.25</v>
      </c>
      <c r="AB26" s="8">
        <v>228</v>
      </c>
      <c r="AC26" s="8">
        <v>225</v>
      </c>
      <c r="AD26" s="8">
        <v>7.2</v>
      </c>
      <c r="AF26" s="8"/>
    </row>
    <row r="27" spans="2:32" ht="11.25">
      <c r="B27" s="35">
        <f t="shared" si="0"/>
        <v>65.78947368421052</v>
      </c>
      <c r="C27" s="11">
        <v>19</v>
      </c>
      <c r="D27" s="9" t="s">
        <v>9</v>
      </c>
      <c r="E27" s="11">
        <v>68</v>
      </c>
      <c r="F27" s="11">
        <v>1</v>
      </c>
      <c r="G27" s="28">
        <f>$H$2/C27</f>
        <v>65.78947368421052</v>
      </c>
      <c r="H27" s="28">
        <f t="shared" si="2"/>
        <v>13.157894736842104</v>
      </c>
      <c r="I27" s="30"/>
      <c r="J27" s="7">
        <f>VALUE(LEFT(T27,1))</f>
        <v>1</v>
      </c>
      <c r="K27" s="9" t="s">
        <v>0</v>
      </c>
      <c r="L27" s="20">
        <f>U27*60</f>
        <v>2.0160000000000045</v>
      </c>
      <c r="M27" s="9" t="s">
        <v>1</v>
      </c>
      <c r="N27" s="13">
        <v>13</v>
      </c>
      <c r="O27" s="38">
        <f t="shared" si="3"/>
        <v>1.9</v>
      </c>
      <c r="P27" s="10">
        <f t="shared" si="4"/>
        <v>1.9</v>
      </c>
      <c r="Q27" s="21">
        <f>T27*$I$2/57.3</f>
        <v>14.205235602094243</v>
      </c>
      <c r="R27" s="22">
        <f t="shared" si="5"/>
        <v>0.5168</v>
      </c>
      <c r="S27" s="22">
        <f t="shared" si="6"/>
        <v>0.5168</v>
      </c>
      <c r="T27" s="22">
        <f t="shared" si="7"/>
        <v>1.0336</v>
      </c>
      <c r="U27" s="22">
        <f t="shared" si="8"/>
        <v>0.033600000000000074</v>
      </c>
      <c r="V27" s="22"/>
      <c r="W27" s="22"/>
      <c r="X27" s="7">
        <f>VALUE(LEFT(R27,1))</f>
        <v>0</v>
      </c>
      <c r="Y27" s="7">
        <f t="shared" si="9"/>
        <v>1</v>
      </c>
      <c r="Z27" s="7"/>
      <c r="AA27" s="14">
        <v>1.25</v>
      </c>
      <c r="AB27" s="8">
        <v>240</v>
      </c>
      <c r="AC27" s="8">
        <v>180</v>
      </c>
      <c r="AD27" s="8">
        <v>6.5</v>
      </c>
      <c r="AF27" s="8"/>
    </row>
    <row r="28" spans="2:32" ht="11.25">
      <c r="B28" s="35">
        <f>$H$2/C28*F28</f>
        <v>69.44444444444444</v>
      </c>
      <c r="C28" s="11">
        <v>18</v>
      </c>
      <c r="D28" s="9" t="s">
        <v>10</v>
      </c>
      <c r="E28" s="11">
        <v>60</v>
      </c>
      <c r="F28" s="11">
        <v>1</v>
      </c>
      <c r="G28" s="28">
        <f>$H$2/C28</f>
        <v>69.44444444444444</v>
      </c>
      <c r="H28" s="28">
        <f>B28/$H$3</f>
        <v>13.88888888888889</v>
      </c>
      <c r="I28" s="30"/>
      <c r="J28" s="7">
        <f>VALUE(LEFT(T28,1))</f>
        <v>0</v>
      </c>
      <c r="K28" s="9" t="s">
        <v>0</v>
      </c>
      <c r="L28" s="20">
        <f>U28*60</f>
        <v>51.839999999999996</v>
      </c>
      <c r="M28" s="9" t="s">
        <v>1</v>
      </c>
      <c r="N28" s="13">
        <v>20</v>
      </c>
      <c r="O28" s="38">
        <f>+C28/(F28*10)</f>
        <v>1.8</v>
      </c>
      <c r="P28" s="10">
        <f t="shared" si="4"/>
        <v>1.8</v>
      </c>
      <c r="Q28" s="21">
        <f>T28*$I$2/57.3</f>
        <v>11.87434554973822</v>
      </c>
      <c r="R28" s="22">
        <f>(E28/G28)/2</f>
        <v>0.432</v>
      </c>
      <c r="S28" s="22">
        <f>R28-X28</f>
        <v>0.432</v>
      </c>
      <c r="T28" s="22">
        <f>E28/G28</f>
        <v>0.864</v>
      </c>
      <c r="U28" s="22">
        <f>T28-Y28</f>
        <v>0.864</v>
      </c>
      <c r="V28" s="22"/>
      <c r="W28" s="22"/>
      <c r="X28" s="7">
        <f>VALUE(LEFT(R28,1))</f>
        <v>0</v>
      </c>
      <c r="Y28" s="7">
        <f t="shared" si="9"/>
        <v>0</v>
      </c>
      <c r="Z28" s="7"/>
      <c r="AA28" s="14">
        <v>1.25</v>
      </c>
      <c r="AB28" s="8">
        <v>228</v>
      </c>
      <c r="AC28" s="8">
        <v>400</v>
      </c>
      <c r="AD28" s="8" t="s">
        <v>41</v>
      </c>
      <c r="AF28" s="8"/>
    </row>
    <row r="29" spans="2:32" ht="11.25">
      <c r="B29" s="35">
        <f t="shared" si="0"/>
        <v>71.5909090909091</v>
      </c>
      <c r="C29" s="11">
        <v>11</v>
      </c>
      <c r="D29" s="9" t="s">
        <v>11</v>
      </c>
      <c r="E29" s="11">
        <v>50</v>
      </c>
      <c r="F29" s="25">
        <f>+$L$3/10</f>
        <v>0.63</v>
      </c>
      <c r="G29" s="28">
        <f t="shared" si="1"/>
        <v>113.63636363636364</v>
      </c>
      <c r="H29" s="28">
        <f t="shared" si="2"/>
        <v>14.318181818181818</v>
      </c>
      <c r="I29" s="30">
        <f>$W$2/C29</f>
        <v>71.5909090909091</v>
      </c>
      <c r="J29" s="7">
        <f>VALUE(LEFT(V29,1))</f>
        <v>0</v>
      </c>
      <c r="K29" s="9" t="s">
        <v>0</v>
      </c>
      <c r="L29" s="20">
        <f>W29*60</f>
        <v>41.904761904761905</v>
      </c>
      <c r="M29" s="9" t="s">
        <v>1</v>
      </c>
      <c r="N29" s="13">
        <v>8</v>
      </c>
      <c r="O29" s="38">
        <f t="shared" si="3"/>
        <v>1.746031746031746</v>
      </c>
      <c r="P29" s="10">
        <f t="shared" si="4"/>
        <v>1.1</v>
      </c>
      <c r="Q29" s="21">
        <f>V29*$I$2/57.3</f>
        <v>9.598603839441536</v>
      </c>
      <c r="R29" s="22">
        <f t="shared" si="5"/>
        <v>0.22</v>
      </c>
      <c r="S29" s="22">
        <f t="shared" si="6"/>
        <v>0.22</v>
      </c>
      <c r="T29" s="22">
        <f t="shared" si="7"/>
        <v>0.44</v>
      </c>
      <c r="U29" s="22">
        <f t="shared" si="8"/>
        <v>0.44</v>
      </c>
      <c r="V29" s="22">
        <f>E29/I29</f>
        <v>0.6984126984126984</v>
      </c>
      <c r="W29" s="22">
        <f>V29-Z29</f>
        <v>0.6984126984126984</v>
      </c>
      <c r="X29" s="7">
        <f t="shared" si="10"/>
        <v>0</v>
      </c>
      <c r="Y29" s="7">
        <f t="shared" si="9"/>
        <v>0</v>
      </c>
      <c r="Z29" s="7">
        <f>VALUE(LEFT(V29,1))</f>
        <v>0</v>
      </c>
      <c r="AA29" s="14">
        <v>1.25</v>
      </c>
      <c r="AB29" s="8">
        <v>80</v>
      </c>
      <c r="AC29" s="8">
        <v>550</v>
      </c>
      <c r="AD29" s="8">
        <v>4.5</v>
      </c>
      <c r="AF29" s="8"/>
    </row>
    <row r="30" spans="2:32" ht="11.25">
      <c r="B30" s="35">
        <f>$H$2/C30*F30</f>
        <v>73.52941176470588</v>
      </c>
      <c r="C30" s="11">
        <v>17</v>
      </c>
      <c r="D30" s="9" t="s">
        <v>8</v>
      </c>
      <c r="E30" s="11">
        <v>82</v>
      </c>
      <c r="F30" s="11">
        <v>1</v>
      </c>
      <c r="G30" s="28">
        <f>$H$2/C30</f>
        <v>73.52941176470588</v>
      </c>
      <c r="H30" s="28">
        <f>B30/$H$3</f>
        <v>14.705882352941178</v>
      </c>
      <c r="I30" s="30"/>
      <c r="J30" s="7">
        <f>VALUE(LEFT(T30,1))</f>
        <v>1</v>
      </c>
      <c r="K30" s="9" t="s">
        <v>0</v>
      </c>
      <c r="L30" s="20">
        <f>U30*60</f>
        <v>6.911999999999998</v>
      </c>
      <c r="M30" s="9" t="s">
        <v>1</v>
      </c>
      <c r="N30" s="13">
        <v>17</v>
      </c>
      <c r="O30" s="38">
        <f>+C30/(F30*10)</f>
        <v>1.7</v>
      </c>
      <c r="P30" s="10">
        <f t="shared" si="4"/>
        <v>1.7</v>
      </c>
      <c r="Q30" s="21">
        <f>T30*$I$2/57.3</f>
        <v>15.32670157068063</v>
      </c>
      <c r="R30" s="22">
        <f>(E30/G30)/2</f>
        <v>0.5576</v>
      </c>
      <c r="S30" s="22">
        <f>R30-X30</f>
        <v>0.5576</v>
      </c>
      <c r="T30" s="22">
        <f>E30/G30</f>
        <v>1.1152</v>
      </c>
      <c r="U30" s="22">
        <f>T30-Y30</f>
        <v>0.11519999999999997</v>
      </c>
      <c r="V30" s="22"/>
      <c r="W30" s="22"/>
      <c r="X30" s="7">
        <f>VALUE(LEFT(R30,1))</f>
        <v>0</v>
      </c>
      <c r="Y30" s="7">
        <f t="shared" si="9"/>
        <v>1</v>
      </c>
      <c r="Z30" s="7"/>
      <c r="AA30" s="14">
        <v>2</v>
      </c>
      <c r="AB30" s="8">
        <v>370</v>
      </c>
      <c r="AC30" s="8">
        <v>725</v>
      </c>
      <c r="AD30" s="8">
        <v>10.2</v>
      </c>
      <c r="AF30" s="8"/>
    </row>
    <row r="31" spans="2:32" ht="11.25">
      <c r="B31" s="35">
        <f>$H$2/C31*F31</f>
        <v>75</v>
      </c>
      <c r="C31" s="11">
        <v>10.5</v>
      </c>
      <c r="D31" s="9" t="s">
        <v>10</v>
      </c>
      <c r="E31" s="11">
        <v>60</v>
      </c>
      <c r="F31" s="25">
        <f>+$L$3/10</f>
        <v>0.63</v>
      </c>
      <c r="G31" s="28">
        <f>$H$2/C31</f>
        <v>119.04761904761905</v>
      </c>
      <c r="H31" s="28">
        <f>B31/$H$3</f>
        <v>15</v>
      </c>
      <c r="I31" s="30">
        <f>$W$2/C31</f>
        <v>75</v>
      </c>
      <c r="J31" s="7">
        <f>VALUE(LEFT(V31,1))</f>
        <v>0</v>
      </c>
      <c r="K31" s="9" t="s">
        <v>0</v>
      </c>
      <c r="L31" s="20">
        <f>W31*60</f>
        <v>48</v>
      </c>
      <c r="M31" s="9" t="s">
        <v>1</v>
      </c>
      <c r="N31" s="13">
        <v>20</v>
      </c>
      <c r="O31" s="38">
        <f>+C31/(F31*10)</f>
        <v>1.6666666666666667</v>
      </c>
      <c r="P31" s="10">
        <f t="shared" si="4"/>
        <v>1.05</v>
      </c>
      <c r="Q31" s="21">
        <f>V31*$I$2/57.3</f>
        <v>10.99476439790576</v>
      </c>
      <c r="R31" s="22">
        <f>(E31/G31)/2</f>
        <v>0.252</v>
      </c>
      <c r="S31" s="22">
        <f>R31-X31</f>
        <v>0.252</v>
      </c>
      <c r="T31" s="22">
        <f>E31/G31</f>
        <v>0.504</v>
      </c>
      <c r="U31" s="22">
        <f>T31-Y31</f>
        <v>0.504</v>
      </c>
      <c r="V31" s="22">
        <f>E31/I31</f>
        <v>0.8</v>
      </c>
      <c r="W31" s="22">
        <f>V31-Z31</f>
        <v>0.8</v>
      </c>
      <c r="X31" s="7">
        <f>VALUE(LEFT(R31,1))</f>
        <v>0</v>
      </c>
      <c r="Y31" s="7">
        <f t="shared" si="9"/>
        <v>0</v>
      </c>
      <c r="Z31" s="7">
        <f>VALUE(LEFT(V31,1))</f>
        <v>0</v>
      </c>
      <c r="AA31" s="14">
        <v>1.25</v>
      </c>
      <c r="AB31" s="8">
        <v>228</v>
      </c>
      <c r="AC31" s="8">
        <v>225</v>
      </c>
      <c r="AD31" s="8">
        <v>7.8</v>
      </c>
      <c r="AF31" s="8"/>
    </row>
    <row r="32" spans="2:32" ht="11.25">
      <c r="B32" s="35">
        <f t="shared" si="0"/>
        <v>78.125</v>
      </c>
      <c r="C32" s="11">
        <v>32</v>
      </c>
      <c r="D32" s="9" t="s">
        <v>11</v>
      </c>
      <c r="E32" s="11">
        <v>50</v>
      </c>
      <c r="F32" s="11">
        <v>2</v>
      </c>
      <c r="G32" s="28">
        <f t="shared" si="1"/>
        <v>39.0625</v>
      </c>
      <c r="H32" s="28">
        <f t="shared" si="2"/>
        <v>15.625</v>
      </c>
      <c r="I32" s="30"/>
      <c r="J32" s="7">
        <f>VALUE(LEFT(R32,1))</f>
        <v>0</v>
      </c>
      <c r="K32" s="9" t="s">
        <v>0</v>
      </c>
      <c r="L32" s="20">
        <f>+S32*60</f>
        <v>38.4</v>
      </c>
      <c r="M32" s="9" t="s">
        <v>1</v>
      </c>
      <c r="N32" s="13">
        <v>22</v>
      </c>
      <c r="O32" s="38">
        <f t="shared" si="3"/>
        <v>1.6</v>
      </c>
      <c r="P32" s="10">
        <f t="shared" si="4"/>
        <v>3.2</v>
      </c>
      <c r="Q32" s="21">
        <f>S32*$I$2/57.3</f>
        <v>8.795811518324609</v>
      </c>
      <c r="R32" s="22">
        <f t="shared" si="5"/>
        <v>0.64</v>
      </c>
      <c r="S32" s="22">
        <f>R32-X32</f>
        <v>0.64</v>
      </c>
      <c r="T32" s="22">
        <f t="shared" si="7"/>
        <v>1.28</v>
      </c>
      <c r="U32" s="22">
        <f>T32-Y32</f>
        <v>0.28</v>
      </c>
      <c r="V32" s="22"/>
      <c r="W32" s="22"/>
      <c r="X32" s="7">
        <f t="shared" si="10"/>
        <v>0</v>
      </c>
      <c r="Y32" s="7">
        <f t="shared" si="9"/>
        <v>1</v>
      </c>
      <c r="Z32" s="7"/>
      <c r="AA32" s="14">
        <v>1.25</v>
      </c>
      <c r="AB32" s="8">
        <v>110</v>
      </c>
      <c r="AC32" s="8">
        <v>550</v>
      </c>
      <c r="AD32" s="8">
        <v>7</v>
      </c>
      <c r="AF32" s="8"/>
    </row>
    <row r="33" spans="2:32" ht="11.25">
      <c r="B33" s="35">
        <f>$H$2/C33*F33</f>
        <v>78.125</v>
      </c>
      <c r="C33" s="11">
        <v>16</v>
      </c>
      <c r="D33" s="9" t="s">
        <v>6</v>
      </c>
      <c r="E33" s="11">
        <v>82</v>
      </c>
      <c r="F33" s="11">
        <v>1</v>
      </c>
      <c r="G33" s="28">
        <f>$H$2/C33</f>
        <v>78.125</v>
      </c>
      <c r="H33" s="28">
        <f>B33/$H$3</f>
        <v>15.625</v>
      </c>
      <c r="I33" s="30"/>
      <c r="J33" s="7">
        <f>VALUE(LEFT(T33,1))</f>
        <v>1</v>
      </c>
      <c r="K33" s="9" t="s">
        <v>0</v>
      </c>
      <c r="L33" s="20">
        <f>U33*60</f>
        <v>2.9760000000000053</v>
      </c>
      <c r="M33" s="9" t="s">
        <v>1</v>
      </c>
      <c r="N33" s="13">
        <v>10</v>
      </c>
      <c r="O33" s="38">
        <f>+C33/(F33*10)</f>
        <v>1.6</v>
      </c>
      <c r="P33" s="10">
        <f t="shared" si="4"/>
        <v>1.6</v>
      </c>
      <c r="Q33" s="21">
        <f>T33*$I$2/57.3</f>
        <v>14.425130890052358</v>
      </c>
      <c r="R33" s="22">
        <f>(E33/G33)/2</f>
        <v>0.5248</v>
      </c>
      <c r="S33" s="22">
        <f>R33-X33</f>
        <v>0.5248</v>
      </c>
      <c r="T33" s="22">
        <f>E33/G33</f>
        <v>1.0496</v>
      </c>
      <c r="U33" s="22">
        <f>T33-Y33</f>
        <v>0.04960000000000009</v>
      </c>
      <c r="V33" s="22"/>
      <c r="W33" s="22"/>
      <c r="X33" s="7">
        <f>VALUE(LEFT(R33,1))</f>
        <v>0</v>
      </c>
      <c r="Y33" s="7">
        <f t="shared" si="9"/>
        <v>1</v>
      </c>
      <c r="Z33" s="7"/>
      <c r="AA33" s="14" t="s">
        <v>5</v>
      </c>
      <c r="AB33" s="8">
        <v>310</v>
      </c>
      <c r="AC33" s="8">
        <v>450</v>
      </c>
      <c r="AD33" s="8">
        <v>11</v>
      </c>
      <c r="AF33" s="8"/>
    </row>
    <row r="34" spans="2:32" ht="11.25">
      <c r="B34" s="35">
        <f>$H$2/C34*F34</f>
        <v>80.64516129032258</v>
      </c>
      <c r="C34" s="11">
        <v>31</v>
      </c>
      <c r="D34" s="9" t="s">
        <v>37</v>
      </c>
      <c r="E34" s="11">
        <v>82</v>
      </c>
      <c r="F34" s="11">
        <v>2</v>
      </c>
      <c r="G34" s="28">
        <f>$H$2/C34</f>
        <v>40.32258064516129</v>
      </c>
      <c r="H34" s="28">
        <f>B34/$H$3</f>
        <v>16.129032258064516</v>
      </c>
      <c r="I34" s="30"/>
      <c r="J34" s="7">
        <f>VALUE(LEFT(R34,1))</f>
        <v>1</v>
      </c>
      <c r="K34" s="9" t="s">
        <v>0</v>
      </c>
      <c r="L34" s="20">
        <f>+S34*60</f>
        <v>1.0080000000000089</v>
      </c>
      <c r="M34" s="9" t="s">
        <v>1</v>
      </c>
      <c r="N34" s="13">
        <v>19</v>
      </c>
      <c r="O34" s="38">
        <f>+C34/(F34*10)</f>
        <v>1.55</v>
      </c>
      <c r="P34" s="10">
        <f t="shared" si="4"/>
        <v>3.1</v>
      </c>
      <c r="Q34" s="21">
        <f>R34*$I$2/57.3</f>
        <v>13.974345549738223</v>
      </c>
      <c r="R34" s="22">
        <f>(E34/G34)/2</f>
        <v>1.0168000000000001</v>
      </c>
      <c r="S34" s="22">
        <f>R34-X34</f>
        <v>0.016800000000000148</v>
      </c>
      <c r="T34" s="22">
        <f>E34/G34</f>
        <v>2.0336000000000003</v>
      </c>
      <c r="U34" s="22">
        <f>T34-Y34</f>
        <v>0.033600000000000296</v>
      </c>
      <c r="V34" s="22"/>
      <c r="W34" s="22"/>
      <c r="X34" s="7">
        <f>VALUE(LEFT(R34,1))</f>
        <v>1</v>
      </c>
      <c r="Y34" s="7">
        <f t="shared" si="9"/>
        <v>2</v>
      </c>
      <c r="Z34" s="7"/>
      <c r="AA34" s="14">
        <v>2</v>
      </c>
      <c r="AB34" s="8">
        <v>600</v>
      </c>
      <c r="AC34" s="8">
        <v>900</v>
      </c>
      <c r="AD34" s="8" t="s">
        <v>42</v>
      </c>
      <c r="AF34" s="8"/>
    </row>
    <row r="35" spans="2:32" ht="11.25">
      <c r="B35" s="35">
        <f t="shared" si="0"/>
        <v>83.33333333333333</v>
      </c>
      <c r="C35" s="11">
        <v>15</v>
      </c>
      <c r="D35" s="9" t="s">
        <v>9</v>
      </c>
      <c r="E35" s="11">
        <v>68</v>
      </c>
      <c r="F35" s="11">
        <v>1</v>
      </c>
      <c r="G35" s="28">
        <f t="shared" si="1"/>
        <v>83.33333333333333</v>
      </c>
      <c r="H35" s="28">
        <f t="shared" si="2"/>
        <v>16.666666666666664</v>
      </c>
      <c r="I35" s="30"/>
      <c r="J35" s="7">
        <f>VALUE(LEFT(T35,1))</f>
        <v>0</v>
      </c>
      <c r="K35" s="9" t="s">
        <v>0</v>
      </c>
      <c r="L35" s="20">
        <f>U35*60</f>
        <v>48.96</v>
      </c>
      <c r="M35" s="9" t="s">
        <v>1</v>
      </c>
      <c r="N35" s="13">
        <v>10</v>
      </c>
      <c r="O35" s="38">
        <f t="shared" si="3"/>
        <v>1.5</v>
      </c>
      <c r="P35" s="10">
        <f t="shared" si="4"/>
        <v>1.5</v>
      </c>
      <c r="Q35" s="21">
        <f>T35*$I$2/57.3</f>
        <v>11.214659685863875</v>
      </c>
      <c r="R35" s="22">
        <f t="shared" si="5"/>
        <v>0.40800000000000003</v>
      </c>
      <c r="S35" s="22">
        <f t="shared" si="6"/>
        <v>0.40800000000000003</v>
      </c>
      <c r="T35" s="22">
        <f t="shared" si="7"/>
        <v>0.8160000000000001</v>
      </c>
      <c r="U35" s="22">
        <f t="shared" si="8"/>
        <v>0.8160000000000001</v>
      </c>
      <c r="V35" s="22"/>
      <c r="W35" s="22"/>
      <c r="X35" s="7">
        <f t="shared" si="10"/>
        <v>0</v>
      </c>
      <c r="Y35" s="7">
        <f t="shared" si="9"/>
        <v>0</v>
      </c>
      <c r="Z35" s="7"/>
      <c r="AA35" s="14">
        <v>1.25</v>
      </c>
      <c r="AB35" s="8">
        <v>210</v>
      </c>
      <c r="AC35" s="8">
        <v>135</v>
      </c>
      <c r="AD35" s="8">
        <v>5.5</v>
      </c>
      <c r="AF35" s="8"/>
    </row>
    <row r="36" spans="2:32" ht="11.25">
      <c r="B36" s="35">
        <f t="shared" si="0"/>
        <v>83.33333333333333</v>
      </c>
      <c r="C36" s="11">
        <v>15</v>
      </c>
      <c r="D36" s="9" t="s">
        <v>11</v>
      </c>
      <c r="E36" s="11">
        <v>50</v>
      </c>
      <c r="F36" s="11">
        <v>1</v>
      </c>
      <c r="G36" s="28">
        <f t="shared" si="1"/>
        <v>83.33333333333333</v>
      </c>
      <c r="H36" s="28">
        <f t="shared" si="2"/>
        <v>16.666666666666664</v>
      </c>
      <c r="I36" s="30"/>
      <c r="J36" s="7">
        <f>VALUE(LEFT(T36,1))</f>
        <v>0</v>
      </c>
      <c r="K36" s="9" t="s">
        <v>0</v>
      </c>
      <c r="L36" s="20">
        <f>U36*60</f>
        <v>36.00000000000001</v>
      </c>
      <c r="M36" s="9" t="s">
        <v>1</v>
      </c>
      <c r="N36" s="13">
        <v>10</v>
      </c>
      <c r="O36" s="38">
        <f t="shared" si="3"/>
        <v>1.5</v>
      </c>
      <c r="P36" s="10">
        <f t="shared" si="4"/>
        <v>1.5</v>
      </c>
      <c r="Q36" s="21">
        <f>T36*$I$2/57.3</f>
        <v>8.246073298429321</v>
      </c>
      <c r="R36" s="22">
        <f t="shared" si="5"/>
        <v>0.30000000000000004</v>
      </c>
      <c r="S36" s="22">
        <f t="shared" si="6"/>
        <v>0.30000000000000004</v>
      </c>
      <c r="T36" s="22">
        <f t="shared" si="7"/>
        <v>0.6000000000000001</v>
      </c>
      <c r="U36" s="22">
        <f t="shared" si="8"/>
        <v>0.6000000000000001</v>
      </c>
      <c r="V36" s="22"/>
      <c r="W36" s="22"/>
      <c r="X36" s="7">
        <f t="shared" si="10"/>
        <v>0</v>
      </c>
      <c r="Y36" s="7">
        <f t="shared" si="9"/>
        <v>0</v>
      </c>
      <c r="Z36" s="7"/>
      <c r="AA36" s="14">
        <v>1.25</v>
      </c>
      <c r="AB36" s="8">
        <v>82</v>
      </c>
      <c r="AC36" s="8">
        <v>550</v>
      </c>
      <c r="AD36" s="8">
        <v>5.2</v>
      </c>
      <c r="AF36" s="8"/>
    </row>
    <row r="37" spans="2:32" ht="11.25">
      <c r="B37" s="35">
        <f t="shared" si="0"/>
        <v>87.5</v>
      </c>
      <c r="C37" s="11">
        <v>9</v>
      </c>
      <c r="D37" s="9" t="s">
        <v>7</v>
      </c>
      <c r="E37" s="11">
        <v>82</v>
      </c>
      <c r="F37" s="25">
        <f>+$L$3/10</f>
        <v>0.63</v>
      </c>
      <c r="G37" s="28">
        <f t="shared" si="1"/>
        <v>138.88888888888889</v>
      </c>
      <c r="H37" s="28">
        <f t="shared" si="2"/>
        <v>17.5</v>
      </c>
      <c r="I37" s="30">
        <f>$W$2/C37</f>
        <v>87.5</v>
      </c>
      <c r="J37" s="7">
        <f>VALUE(LEFT(V37,1))</f>
        <v>0</v>
      </c>
      <c r="K37" s="9" t="s">
        <v>0</v>
      </c>
      <c r="L37" s="20">
        <f>W37*60</f>
        <v>56.22857142857143</v>
      </c>
      <c r="M37" s="9" t="s">
        <v>1</v>
      </c>
      <c r="N37" s="13">
        <v>12</v>
      </c>
      <c r="O37" s="38">
        <f t="shared" si="3"/>
        <v>1.4285714285714286</v>
      </c>
      <c r="P37" s="10">
        <f t="shared" si="4"/>
        <v>0.9</v>
      </c>
      <c r="Q37" s="21">
        <f>V37*$I$2/57.3</f>
        <v>12.879581151832461</v>
      </c>
      <c r="R37" s="22">
        <f t="shared" si="5"/>
        <v>0.2952</v>
      </c>
      <c r="S37" s="22">
        <f t="shared" si="6"/>
        <v>0.2952</v>
      </c>
      <c r="T37" s="22">
        <f t="shared" si="7"/>
        <v>0.5904</v>
      </c>
      <c r="U37" s="22">
        <f t="shared" si="8"/>
        <v>0.5904</v>
      </c>
      <c r="V37" s="22">
        <f>E37/I37</f>
        <v>0.9371428571428572</v>
      </c>
      <c r="W37" s="22">
        <f>V37-Z37</f>
        <v>0.9371428571428572</v>
      </c>
      <c r="X37" s="7">
        <f t="shared" si="10"/>
        <v>0</v>
      </c>
      <c r="Y37" s="7">
        <f t="shared" si="9"/>
        <v>0</v>
      </c>
      <c r="Z37" s="7">
        <f>VALUE(LEFT(V37,1))</f>
        <v>0</v>
      </c>
      <c r="AA37" s="14" t="s">
        <v>5</v>
      </c>
      <c r="AB37" s="8">
        <v>240</v>
      </c>
      <c r="AC37" s="8">
        <v>410</v>
      </c>
      <c r="AD37" s="8">
        <v>9.8</v>
      </c>
      <c r="AF37" s="8"/>
    </row>
    <row r="38" spans="2:32" ht="11.25">
      <c r="B38" s="35">
        <f t="shared" si="0"/>
        <v>89.28571428571429</v>
      </c>
      <c r="C38" s="11">
        <v>14</v>
      </c>
      <c r="D38" s="9" t="s">
        <v>10</v>
      </c>
      <c r="E38" s="11">
        <v>60</v>
      </c>
      <c r="F38" s="11">
        <v>1</v>
      </c>
      <c r="G38" s="28">
        <f t="shared" si="1"/>
        <v>89.28571428571429</v>
      </c>
      <c r="H38" s="28">
        <f t="shared" si="2"/>
        <v>17.857142857142858</v>
      </c>
      <c r="I38" s="30"/>
      <c r="J38" s="7">
        <f>VALUE(LEFT(T38,1))</f>
        <v>0</v>
      </c>
      <c r="K38" s="9" t="s">
        <v>0</v>
      </c>
      <c r="L38" s="20">
        <f>U38*60</f>
        <v>40.31999999999999</v>
      </c>
      <c r="M38" s="9" t="s">
        <v>1</v>
      </c>
      <c r="N38" s="13">
        <v>20</v>
      </c>
      <c r="O38" s="38">
        <f t="shared" si="3"/>
        <v>1.4</v>
      </c>
      <c r="P38" s="10">
        <f t="shared" si="4"/>
        <v>1.4</v>
      </c>
      <c r="Q38" s="21">
        <f>T38*$I$2/57.3</f>
        <v>9.235602094240837</v>
      </c>
      <c r="R38" s="22">
        <f t="shared" si="5"/>
        <v>0.33599999999999997</v>
      </c>
      <c r="S38" s="22">
        <f t="shared" si="6"/>
        <v>0.33599999999999997</v>
      </c>
      <c r="T38" s="22">
        <f t="shared" si="7"/>
        <v>0.6719999999999999</v>
      </c>
      <c r="U38" s="22">
        <f t="shared" si="8"/>
        <v>0.6719999999999999</v>
      </c>
      <c r="V38" s="22"/>
      <c r="W38" s="22"/>
      <c r="X38" s="7">
        <f>VALUE(LEFT(R38,1))</f>
        <v>0</v>
      </c>
      <c r="Y38" s="7">
        <f t="shared" si="9"/>
        <v>0</v>
      </c>
      <c r="Z38" s="7"/>
      <c r="AA38" s="14">
        <v>1.25</v>
      </c>
      <c r="AB38" s="8">
        <v>228</v>
      </c>
      <c r="AC38" s="8">
        <v>225</v>
      </c>
      <c r="AD38" s="8">
        <v>7.5</v>
      </c>
      <c r="AF38" s="8"/>
    </row>
    <row r="39" spans="2:32" ht="11.25">
      <c r="B39" s="35">
        <f t="shared" si="0"/>
        <v>98.4375</v>
      </c>
      <c r="C39" s="11">
        <v>8</v>
      </c>
      <c r="D39" s="9" t="s">
        <v>10</v>
      </c>
      <c r="E39" s="11">
        <v>60</v>
      </c>
      <c r="F39" s="25">
        <f>+$L$3/10</f>
        <v>0.63</v>
      </c>
      <c r="G39" s="28">
        <f t="shared" si="1"/>
        <v>156.25</v>
      </c>
      <c r="H39" s="28">
        <f t="shared" si="2"/>
        <v>19.6875</v>
      </c>
      <c r="I39" s="30">
        <f>$W$2/C39</f>
        <v>98.4375</v>
      </c>
      <c r="J39" s="7">
        <f>VALUE(LEFT(V39,1))</f>
        <v>0</v>
      </c>
      <c r="K39" s="9" t="s">
        <v>0</v>
      </c>
      <c r="L39" s="20">
        <f>W39*60</f>
        <v>36.57142857142858</v>
      </c>
      <c r="M39" s="9" t="s">
        <v>1</v>
      </c>
      <c r="N39" s="13">
        <v>20</v>
      </c>
      <c r="O39" s="38">
        <f t="shared" si="3"/>
        <v>1.2698412698412698</v>
      </c>
      <c r="P39" s="10">
        <f t="shared" si="4"/>
        <v>0.8</v>
      </c>
      <c r="Q39" s="21">
        <f>V39*$I$2/57.3</f>
        <v>8.376963350785342</v>
      </c>
      <c r="R39" s="22">
        <f t="shared" si="5"/>
        <v>0.192</v>
      </c>
      <c r="S39" s="22">
        <f t="shared" si="6"/>
        <v>0.192</v>
      </c>
      <c r="T39" s="22">
        <f t="shared" si="7"/>
        <v>0.384</v>
      </c>
      <c r="U39" s="22">
        <f t="shared" si="8"/>
        <v>0.384</v>
      </c>
      <c r="V39" s="22">
        <f>E39/I39</f>
        <v>0.6095238095238096</v>
      </c>
      <c r="W39" s="22">
        <f>V39-Z39</f>
        <v>0.6095238095238096</v>
      </c>
      <c r="X39" s="7">
        <f>VALUE(LEFT(R39,1))</f>
        <v>0</v>
      </c>
      <c r="Y39" s="7">
        <f t="shared" si="9"/>
        <v>0</v>
      </c>
      <c r="Z39" s="7">
        <f>VALUE(LEFT(V39,1))</f>
        <v>0</v>
      </c>
      <c r="AA39" s="14">
        <v>1.25</v>
      </c>
      <c r="AB39" s="8">
        <v>228</v>
      </c>
      <c r="AC39" s="8">
        <v>270</v>
      </c>
      <c r="AD39" s="8">
        <v>8.5</v>
      </c>
      <c r="AF39" s="8"/>
    </row>
    <row r="40" spans="2:32" ht="11.25">
      <c r="B40" s="35">
        <f t="shared" si="0"/>
        <v>98.4375</v>
      </c>
      <c r="C40" s="11">
        <v>8</v>
      </c>
      <c r="D40" s="9" t="s">
        <v>11</v>
      </c>
      <c r="E40" s="11">
        <v>50</v>
      </c>
      <c r="F40" s="25">
        <f>+$L$3/10</f>
        <v>0.63</v>
      </c>
      <c r="G40" s="28">
        <f t="shared" si="1"/>
        <v>156.25</v>
      </c>
      <c r="H40" s="28">
        <f t="shared" si="2"/>
        <v>19.6875</v>
      </c>
      <c r="I40" s="30">
        <f>$W$2/C40</f>
        <v>98.4375</v>
      </c>
      <c r="J40" s="7">
        <f>VALUE(LEFT(V40,1))</f>
        <v>0</v>
      </c>
      <c r="K40" s="9" t="s">
        <v>0</v>
      </c>
      <c r="L40" s="20">
        <f>W40*60</f>
        <v>30.476190476190474</v>
      </c>
      <c r="M40" s="9" t="s">
        <v>1</v>
      </c>
      <c r="N40" s="13">
        <v>6</v>
      </c>
      <c r="O40" s="38">
        <f t="shared" si="3"/>
        <v>1.2698412698412698</v>
      </c>
      <c r="P40" s="10">
        <f t="shared" si="4"/>
        <v>0.8</v>
      </c>
      <c r="Q40" s="21">
        <f>V40*$I$2/57.3</f>
        <v>6.980802792321117</v>
      </c>
      <c r="R40" s="22">
        <f t="shared" si="5"/>
        <v>0.16</v>
      </c>
      <c r="S40" s="22">
        <f t="shared" si="6"/>
        <v>0.16</v>
      </c>
      <c r="T40" s="22">
        <f t="shared" si="7"/>
        <v>0.32</v>
      </c>
      <c r="U40" s="22">
        <f t="shared" si="8"/>
        <v>0.32</v>
      </c>
      <c r="V40" s="22">
        <f>E40/I40</f>
        <v>0.5079365079365079</v>
      </c>
      <c r="W40" s="22">
        <f>V40-Z40</f>
        <v>0.5079365079365079</v>
      </c>
      <c r="X40" s="7">
        <f t="shared" si="10"/>
        <v>0</v>
      </c>
      <c r="Y40" s="7">
        <f t="shared" si="9"/>
        <v>0</v>
      </c>
      <c r="Z40" s="7">
        <f>VALUE(LEFT(V40,1))</f>
        <v>0</v>
      </c>
      <c r="AA40" s="14">
        <v>1.25</v>
      </c>
      <c r="AB40" s="8">
        <v>82</v>
      </c>
      <c r="AC40" s="8">
        <v>550</v>
      </c>
      <c r="AD40" s="8">
        <v>3.5</v>
      </c>
      <c r="AF40" s="8"/>
    </row>
    <row r="41" spans="2:32" ht="11.25">
      <c r="B41" s="35">
        <f t="shared" si="0"/>
        <v>100</v>
      </c>
      <c r="C41" s="11">
        <v>25</v>
      </c>
      <c r="D41" s="9" t="s">
        <v>11</v>
      </c>
      <c r="E41" s="11">
        <v>50</v>
      </c>
      <c r="F41" s="11">
        <v>2</v>
      </c>
      <c r="G41" s="28">
        <f t="shared" si="1"/>
        <v>50</v>
      </c>
      <c r="H41" s="28">
        <f t="shared" si="2"/>
        <v>20</v>
      </c>
      <c r="I41" s="30"/>
      <c r="J41" s="7">
        <f>VALUE(LEFT(R41,1))</f>
        <v>0</v>
      </c>
      <c r="K41" s="9" t="s">
        <v>0</v>
      </c>
      <c r="L41" s="20">
        <f>+S41*60</f>
        <v>30</v>
      </c>
      <c r="M41" s="9" t="s">
        <v>1</v>
      </c>
      <c r="N41" s="13">
        <v>17</v>
      </c>
      <c r="O41" s="38">
        <f t="shared" si="3"/>
        <v>1.25</v>
      </c>
      <c r="P41" s="10">
        <f t="shared" si="4"/>
        <v>2.5</v>
      </c>
      <c r="Q41" s="21">
        <f>S41*$I$2/57.3</f>
        <v>6.8717277486911</v>
      </c>
      <c r="R41" s="22">
        <f t="shared" si="5"/>
        <v>0.5</v>
      </c>
      <c r="S41" s="22">
        <f t="shared" si="6"/>
        <v>0.5</v>
      </c>
      <c r="T41" s="22">
        <f>E41/G41</f>
        <v>1</v>
      </c>
      <c r="U41" s="22">
        <f>T41-Y41</f>
        <v>1</v>
      </c>
      <c r="V41" s="22"/>
      <c r="W41" s="22"/>
      <c r="X41" s="7">
        <f t="shared" si="10"/>
        <v>0</v>
      </c>
      <c r="Y41" s="7"/>
      <c r="Z41" s="7"/>
      <c r="AA41" s="14">
        <v>1.25</v>
      </c>
      <c r="AB41" s="8">
        <v>95</v>
      </c>
      <c r="AC41" s="8">
        <v>550</v>
      </c>
      <c r="AD41" s="8">
        <v>7.5</v>
      </c>
      <c r="AF41" s="8"/>
    </row>
    <row r="42" spans="2:32" ht="11.25">
      <c r="B42" s="35">
        <f t="shared" si="0"/>
        <v>100</v>
      </c>
      <c r="C42" s="11">
        <v>25</v>
      </c>
      <c r="D42" s="9" t="s">
        <v>11</v>
      </c>
      <c r="E42" s="11">
        <v>50</v>
      </c>
      <c r="F42" s="11">
        <v>2</v>
      </c>
      <c r="G42" s="28">
        <f t="shared" si="1"/>
        <v>50</v>
      </c>
      <c r="H42" s="28">
        <f t="shared" si="2"/>
        <v>20</v>
      </c>
      <c r="I42" s="30"/>
      <c r="J42" s="7">
        <f>VALUE(LEFT(R42,1))</f>
        <v>0</v>
      </c>
      <c r="K42" s="9" t="s">
        <v>0</v>
      </c>
      <c r="L42" s="20">
        <f>+S42*60</f>
        <v>30</v>
      </c>
      <c r="M42" s="9" t="s">
        <v>1</v>
      </c>
      <c r="N42" s="13">
        <v>17</v>
      </c>
      <c r="O42" s="38">
        <f t="shared" si="3"/>
        <v>1.25</v>
      </c>
      <c r="P42" s="10">
        <f t="shared" si="4"/>
        <v>2.5</v>
      </c>
      <c r="Q42" s="21">
        <f>S42*$I$2/57.3</f>
        <v>6.8717277486911</v>
      </c>
      <c r="R42" s="22">
        <f t="shared" si="5"/>
        <v>0.5</v>
      </c>
      <c r="S42" s="22">
        <f t="shared" si="6"/>
        <v>0.5</v>
      </c>
      <c r="T42" s="22">
        <f>E42/G42</f>
        <v>1</v>
      </c>
      <c r="U42" s="22">
        <f>T42-Y42</f>
        <v>1</v>
      </c>
      <c r="V42" s="22"/>
      <c r="W42" s="22"/>
      <c r="X42" s="7">
        <f t="shared" si="10"/>
        <v>0</v>
      </c>
      <c r="Y42" s="7"/>
      <c r="Z42" s="7"/>
      <c r="AA42" s="14">
        <v>1.25</v>
      </c>
      <c r="AB42" s="8">
        <v>95</v>
      </c>
      <c r="AC42" s="8">
        <v>550</v>
      </c>
      <c r="AD42" s="8">
        <v>7.5</v>
      </c>
      <c r="AF42" s="8"/>
    </row>
    <row r="43" spans="2:32" ht="11.25">
      <c r="B43" s="35">
        <f t="shared" si="0"/>
        <v>104.16666666666667</v>
      </c>
      <c r="C43" s="11">
        <v>12</v>
      </c>
      <c r="D43" s="9" t="s">
        <v>8</v>
      </c>
      <c r="E43" s="11">
        <v>82</v>
      </c>
      <c r="F43" s="11">
        <v>1</v>
      </c>
      <c r="G43" s="28">
        <f t="shared" si="1"/>
        <v>104.16666666666667</v>
      </c>
      <c r="H43" s="28">
        <f t="shared" si="2"/>
        <v>20.833333333333336</v>
      </c>
      <c r="I43" s="30"/>
      <c r="J43" s="7">
        <f>VALUE(LEFT(T43,1))</f>
        <v>0</v>
      </c>
      <c r="K43" s="9" t="s">
        <v>0</v>
      </c>
      <c r="L43" s="20">
        <f>U43*60</f>
        <v>47.232</v>
      </c>
      <c r="M43" s="9" t="s">
        <v>1</v>
      </c>
      <c r="N43" s="13">
        <v>17</v>
      </c>
      <c r="O43" s="38">
        <f t="shared" si="3"/>
        <v>1.2</v>
      </c>
      <c r="P43" s="10">
        <f t="shared" si="4"/>
        <v>1.2</v>
      </c>
      <c r="Q43" s="21">
        <f>T43*$I$2/57.3</f>
        <v>10.818848167539267</v>
      </c>
      <c r="R43" s="22">
        <f t="shared" si="5"/>
        <v>0.3936</v>
      </c>
      <c r="S43" s="22">
        <f t="shared" si="6"/>
        <v>0.3936</v>
      </c>
      <c r="T43" s="22">
        <f t="shared" si="7"/>
        <v>0.7872</v>
      </c>
      <c r="U43" s="22">
        <f t="shared" si="8"/>
        <v>0.7872</v>
      </c>
      <c r="V43" s="22"/>
      <c r="W43" s="22"/>
      <c r="X43" s="7">
        <f t="shared" si="10"/>
        <v>0</v>
      </c>
      <c r="Y43" s="7">
        <f>VALUE(LEFT(T43,1))</f>
        <v>0</v>
      </c>
      <c r="Z43" s="7"/>
      <c r="AA43" s="14" t="s">
        <v>5</v>
      </c>
      <c r="AB43" s="8">
        <v>340</v>
      </c>
      <c r="AC43" s="8">
        <v>500</v>
      </c>
      <c r="AD43" s="8">
        <v>13</v>
      </c>
      <c r="AF43" s="8"/>
    </row>
    <row r="44" spans="2:32" ht="11.25">
      <c r="B44" s="35">
        <f t="shared" si="0"/>
        <v>104.16666666666667</v>
      </c>
      <c r="C44" s="11">
        <v>12</v>
      </c>
      <c r="D44" s="9" t="s">
        <v>10</v>
      </c>
      <c r="E44" s="11">
        <v>60</v>
      </c>
      <c r="F44" s="11">
        <v>1</v>
      </c>
      <c r="G44" s="28">
        <f t="shared" si="1"/>
        <v>104.16666666666667</v>
      </c>
      <c r="H44" s="28">
        <f t="shared" si="2"/>
        <v>20.833333333333336</v>
      </c>
      <c r="I44" s="30"/>
      <c r="J44" s="7">
        <f>VALUE(LEFT(T44,1))</f>
        <v>0</v>
      </c>
      <c r="K44" s="9" t="s">
        <v>0</v>
      </c>
      <c r="L44" s="20">
        <f>U44*60</f>
        <v>34.559999999999995</v>
      </c>
      <c r="M44" s="9" t="s">
        <v>1</v>
      </c>
      <c r="N44" s="13">
        <v>20</v>
      </c>
      <c r="O44" s="38">
        <f t="shared" si="3"/>
        <v>1.2</v>
      </c>
      <c r="P44" s="10">
        <f aca="true" t="shared" si="11" ref="P44:P63">+C44/$L$2</f>
        <v>1.2</v>
      </c>
      <c r="Q44" s="21">
        <f>T44*$I$2/57.3</f>
        <v>7.9162303664921465</v>
      </c>
      <c r="R44" s="22">
        <f t="shared" si="5"/>
        <v>0.288</v>
      </c>
      <c r="S44" s="22">
        <f t="shared" si="6"/>
        <v>0.288</v>
      </c>
      <c r="T44" s="22">
        <f t="shared" si="7"/>
        <v>0.576</v>
      </c>
      <c r="U44" s="22">
        <f t="shared" si="8"/>
        <v>0.576</v>
      </c>
      <c r="V44" s="22"/>
      <c r="W44" s="22"/>
      <c r="X44" s="7">
        <f t="shared" si="10"/>
        <v>0</v>
      </c>
      <c r="Y44" s="7">
        <f>VALUE(LEFT(T44,1))</f>
        <v>0</v>
      </c>
      <c r="Z44" s="7"/>
      <c r="AA44" s="14">
        <v>1.25</v>
      </c>
      <c r="AB44" s="8">
        <v>228</v>
      </c>
      <c r="AC44" s="8">
        <v>225</v>
      </c>
      <c r="AD44" s="8">
        <v>7.2</v>
      </c>
      <c r="AF44" s="8"/>
    </row>
    <row r="45" spans="2:32" ht="11.25">
      <c r="B45" s="35">
        <f t="shared" si="0"/>
        <v>112.50000000000001</v>
      </c>
      <c r="C45" s="11">
        <v>7</v>
      </c>
      <c r="D45" s="9" t="s">
        <v>7</v>
      </c>
      <c r="E45" s="11">
        <v>82</v>
      </c>
      <c r="F45" s="25">
        <f>+$L$3/10</f>
        <v>0.63</v>
      </c>
      <c r="G45" s="28">
        <f t="shared" si="1"/>
        <v>178.57142857142858</v>
      </c>
      <c r="H45" s="28">
        <f t="shared" si="2"/>
        <v>22.500000000000004</v>
      </c>
      <c r="I45" s="30">
        <f>$W$2/C45</f>
        <v>112.5</v>
      </c>
      <c r="J45" s="7">
        <f>VALUE(LEFT(V45,1))</f>
        <v>0</v>
      </c>
      <c r="K45" s="9" t="s">
        <v>0</v>
      </c>
      <c r="L45" s="20">
        <f>W45*60</f>
        <v>43.733333333333334</v>
      </c>
      <c r="M45" s="9" t="s">
        <v>1</v>
      </c>
      <c r="N45" s="13">
        <v>10</v>
      </c>
      <c r="O45" s="38">
        <f t="shared" si="3"/>
        <v>1.1111111111111112</v>
      </c>
      <c r="P45" s="10">
        <f t="shared" si="11"/>
        <v>0.7</v>
      </c>
      <c r="Q45" s="21">
        <f>V45*$I$2/57.3</f>
        <v>10.017452006980804</v>
      </c>
      <c r="R45" s="22">
        <f t="shared" si="5"/>
        <v>0.22959999999999997</v>
      </c>
      <c r="S45" s="22">
        <f t="shared" si="6"/>
        <v>0.22959999999999997</v>
      </c>
      <c r="T45" s="22">
        <f t="shared" si="7"/>
        <v>0.45919999999999994</v>
      </c>
      <c r="U45" s="22">
        <f t="shared" si="8"/>
        <v>0.45919999999999994</v>
      </c>
      <c r="V45" s="22">
        <f>E45/I45</f>
        <v>0.7288888888888889</v>
      </c>
      <c r="W45" s="22">
        <f>V45-Z45</f>
        <v>0.7288888888888889</v>
      </c>
      <c r="X45" s="7">
        <f t="shared" si="10"/>
        <v>0</v>
      </c>
      <c r="Y45" s="7">
        <f>VALUE(LEFT(T45,1))</f>
        <v>0</v>
      </c>
      <c r="Z45" s="7">
        <f>VALUE(LEFT(V45,1))</f>
        <v>0</v>
      </c>
      <c r="AA45" s="14">
        <v>1.25</v>
      </c>
      <c r="AB45" s="8">
        <v>220</v>
      </c>
      <c r="AC45" s="8">
        <v>180</v>
      </c>
      <c r="AD45" s="8">
        <v>7.5</v>
      </c>
      <c r="AF45" s="8"/>
    </row>
    <row r="46" spans="2:32" ht="11.25">
      <c r="B46" s="35">
        <f t="shared" si="0"/>
        <v>113.63636363636364</v>
      </c>
      <c r="C46" s="11">
        <v>22</v>
      </c>
      <c r="D46" s="9" t="s">
        <v>9</v>
      </c>
      <c r="E46" s="11">
        <v>68</v>
      </c>
      <c r="F46" s="11">
        <v>2</v>
      </c>
      <c r="G46" s="28">
        <f t="shared" si="1"/>
        <v>56.81818181818182</v>
      </c>
      <c r="H46" s="28">
        <f t="shared" si="2"/>
        <v>22.727272727272727</v>
      </c>
      <c r="I46" s="30"/>
      <c r="J46" s="7">
        <f>VALUE(LEFT(R46,1))</f>
        <v>0</v>
      </c>
      <c r="K46" s="9" t="s">
        <v>0</v>
      </c>
      <c r="L46" s="20">
        <f>+S46*60</f>
        <v>35.903999999999996</v>
      </c>
      <c r="M46" s="9" t="s">
        <v>1</v>
      </c>
      <c r="N46" s="13">
        <v>15</v>
      </c>
      <c r="O46" s="38">
        <f t="shared" si="3"/>
        <v>1.1</v>
      </c>
      <c r="P46" s="10">
        <f t="shared" si="11"/>
        <v>2.2</v>
      </c>
      <c r="Q46" s="21">
        <f>S46*$I$2/57.3</f>
        <v>8.224083769633507</v>
      </c>
      <c r="R46" s="22">
        <f t="shared" si="5"/>
        <v>0.5983999999999999</v>
      </c>
      <c r="S46" s="22">
        <f t="shared" si="6"/>
        <v>0.5983999999999999</v>
      </c>
      <c r="T46" s="22">
        <f>E46/G46</f>
        <v>1.1967999999999999</v>
      </c>
      <c r="U46" s="22">
        <f>T46-Y46</f>
        <v>1.1967999999999999</v>
      </c>
      <c r="V46" s="22"/>
      <c r="W46" s="22"/>
      <c r="X46" s="7">
        <f t="shared" si="10"/>
        <v>0</v>
      </c>
      <c r="Y46" s="7"/>
      <c r="Z46" s="7"/>
      <c r="AA46" s="14" t="s">
        <v>5</v>
      </c>
      <c r="AB46" s="8">
        <v>280</v>
      </c>
      <c r="AC46" s="8">
        <v>450</v>
      </c>
      <c r="AD46" s="8">
        <v>9.2</v>
      </c>
      <c r="AF46" s="8"/>
    </row>
    <row r="47" spans="2:32" ht="11.25">
      <c r="B47" s="35">
        <f t="shared" si="0"/>
        <v>113.63636363636364</v>
      </c>
      <c r="C47" s="11">
        <v>11</v>
      </c>
      <c r="D47" s="9" t="s">
        <v>11</v>
      </c>
      <c r="E47" s="11">
        <v>50</v>
      </c>
      <c r="F47" s="11">
        <v>1</v>
      </c>
      <c r="G47" s="28">
        <f t="shared" si="1"/>
        <v>113.63636363636364</v>
      </c>
      <c r="H47" s="28">
        <f t="shared" si="2"/>
        <v>22.727272727272727</v>
      </c>
      <c r="I47" s="30">
        <f>$W$2/C47</f>
        <v>71.5909090909091</v>
      </c>
      <c r="J47" s="7">
        <f>VALUE(LEFT(T47,1))</f>
        <v>0</v>
      </c>
      <c r="K47" s="9" t="s">
        <v>0</v>
      </c>
      <c r="L47" s="20">
        <f>U47*60</f>
        <v>26.4</v>
      </c>
      <c r="M47" s="9" t="s">
        <v>1</v>
      </c>
      <c r="N47" s="13">
        <v>8</v>
      </c>
      <c r="O47" s="38">
        <f t="shared" si="3"/>
        <v>1.1</v>
      </c>
      <c r="P47" s="10">
        <f t="shared" si="11"/>
        <v>1.1</v>
      </c>
      <c r="Q47" s="21">
        <f>T47*$I$2/57.3</f>
        <v>6.047120418848168</v>
      </c>
      <c r="R47" s="22">
        <f t="shared" si="5"/>
        <v>0.22</v>
      </c>
      <c r="S47" s="22">
        <f t="shared" si="6"/>
        <v>0.22</v>
      </c>
      <c r="T47" s="22">
        <f t="shared" si="7"/>
        <v>0.44</v>
      </c>
      <c r="U47" s="22">
        <f t="shared" si="8"/>
        <v>0.44</v>
      </c>
      <c r="V47" s="22">
        <f>E47/I47</f>
        <v>0.6984126984126984</v>
      </c>
      <c r="W47" s="22">
        <f>V47-Z47</f>
        <v>0.6984126984126984</v>
      </c>
      <c r="X47" s="7">
        <f t="shared" si="10"/>
        <v>0</v>
      </c>
      <c r="Y47" s="7">
        <f>VALUE(LEFT(T47,1))</f>
        <v>0</v>
      </c>
      <c r="Z47" s="7">
        <f>VALUE(LEFT(V47,1))</f>
        <v>0</v>
      </c>
      <c r="AA47" s="14">
        <v>1.25</v>
      </c>
      <c r="AB47" s="8">
        <v>80</v>
      </c>
      <c r="AC47" s="8">
        <v>550</v>
      </c>
      <c r="AD47" s="8">
        <v>4.5</v>
      </c>
      <c r="AF47" s="8"/>
    </row>
    <row r="48" spans="2:32" ht="11.25">
      <c r="B48" s="35">
        <f t="shared" si="0"/>
        <v>119.04761904761905</v>
      </c>
      <c r="C48" s="11">
        <v>10.5</v>
      </c>
      <c r="D48" s="9" t="s">
        <v>10</v>
      </c>
      <c r="E48" s="11">
        <v>60</v>
      </c>
      <c r="F48" s="11">
        <v>1</v>
      </c>
      <c r="G48" s="28">
        <f t="shared" si="1"/>
        <v>119.04761904761905</v>
      </c>
      <c r="H48" s="28">
        <f t="shared" si="2"/>
        <v>23.80952380952381</v>
      </c>
      <c r="I48" s="30">
        <f>$W$2/C48</f>
        <v>75</v>
      </c>
      <c r="J48" s="7">
        <f>VALUE(LEFT(T48,1))</f>
        <v>0</v>
      </c>
      <c r="K48" s="9" t="s">
        <v>0</v>
      </c>
      <c r="L48" s="20">
        <f>U48*60</f>
        <v>30.240000000000002</v>
      </c>
      <c r="M48" s="9" t="s">
        <v>1</v>
      </c>
      <c r="N48" s="13">
        <v>20</v>
      </c>
      <c r="O48" s="38">
        <f t="shared" si="3"/>
        <v>1.05</v>
      </c>
      <c r="P48" s="10">
        <f t="shared" si="11"/>
        <v>1.05</v>
      </c>
      <c r="Q48" s="21">
        <f>T48*$I$2/57.3</f>
        <v>6.9267015706806285</v>
      </c>
      <c r="R48" s="22">
        <f t="shared" si="5"/>
        <v>0.252</v>
      </c>
      <c r="S48" s="22">
        <f t="shared" si="6"/>
        <v>0.252</v>
      </c>
      <c r="T48" s="22">
        <f t="shared" si="7"/>
        <v>0.504</v>
      </c>
      <c r="U48" s="22">
        <f t="shared" si="8"/>
        <v>0.504</v>
      </c>
      <c r="V48" s="22">
        <f>E48/I48</f>
        <v>0.8</v>
      </c>
      <c r="W48" s="22">
        <f>V48-Z48</f>
        <v>0.8</v>
      </c>
      <c r="X48" s="7">
        <f>VALUE(LEFT(R48,1))</f>
        <v>0</v>
      </c>
      <c r="Y48" s="7">
        <f>VALUE(LEFT(T48,1))</f>
        <v>0</v>
      </c>
      <c r="Z48" s="7">
        <f>VALUE(LEFT(V48,1))</f>
        <v>0</v>
      </c>
      <c r="AA48" s="14">
        <v>1.25</v>
      </c>
      <c r="AB48" s="8">
        <v>228</v>
      </c>
      <c r="AC48" s="8">
        <v>225</v>
      </c>
      <c r="AD48" s="8">
        <v>7.8</v>
      </c>
      <c r="AF48" s="8"/>
    </row>
    <row r="49" spans="2:32" ht="11.25">
      <c r="B49" s="35">
        <f t="shared" si="0"/>
        <v>125</v>
      </c>
      <c r="C49" s="11">
        <v>20</v>
      </c>
      <c r="D49" s="9" t="s">
        <v>11</v>
      </c>
      <c r="E49" s="11">
        <v>50</v>
      </c>
      <c r="F49" s="11">
        <v>2</v>
      </c>
      <c r="G49" s="28">
        <f t="shared" si="1"/>
        <v>62.5</v>
      </c>
      <c r="H49" s="28">
        <f t="shared" si="2"/>
        <v>25</v>
      </c>
      <c r="I49" s="30"/>
      <c r="J49" s="7">
        <f>VALUE(LEFT(R49,1))</f>
        <v>0</v>
      </c>
      <c r="K49" s="9" t="s">
        <v>0</v>
      </c>
      <c r="L49" s="20">
        <f>+S49*60</f>
        <v>24</v>
      </c>
      <c r="M49" s="9" t="s">
        <v>1</v>
      </c>
      <c r="N49" s="13">
        <v>14</v>
      </c>
      <c r="O49" s="38">
        <f t="shared" si="3"/>
        <v>1</v>
      </c>
      <c r="P49" s="10">
        <f t="shared" si="11"/>
        <v>2</v>
      </c>
      <c r="Q49" s="21">
        <f>S49*$I$2/57.3</f>
        <v>5.49738219895288</v>
      </c>
      <c r="R49" s="22">
        <f t="shared" si="5"/>
        <v>0.4</v>
      </c>
      <c r="S49" s="22">
        <f t="shared" si="6"/>
        <v>0.4</v>
      </c>
      <c r="T49" s="22">
        <f t="shared" si="7"/>
        <v>0.8</v>
      </c>
      <c r="U49" s="22">
        <f t="shared" si="8"/>
        <v>0.8</v>
      </c>
      <c r="V49" s="22"/>
      <c r="W49" s="22"/>
      <c r="X49" s="7">
        <f t="shared" si="10"/>
        <v>0</v>
      </c>
      <c r="Y49" s="7">
        <f>VALUE(LEFT(T49,1))</f>
        <v>0</v>
      </c>
      <c r="Z49" s="7"/>
      <c r="AA49" s="14">
        <v>1.25</v>
      </c>
      <c r="AB49" s="8">
        <v>95</v>
      </c>
      <c r="AC49" s="8">
        <v>550</v>
      </c>
      <c r="AD49" s="8">
        <v>6.2</v>
      </c>
      <c r="AF49" s="8"/>
    </row>
    <row r="50" spans="2:32" ht="11.25">
      <c r="B50" s="35">
        <f t="shared" si="0"/>
        <v>131.25</v>
      </c>
      <c r="C50" s="11">
        <v>6</v>
      </c>
      <c r="D50" s="9" t="s">
        <v>10</v>
      </c>
      <c r="E50" s="11">
        <v>60</v>
      </c>
      <c r="F50" s="25">
        <f>+$L$3/10</f>
        <v>0.63</v>
      </c>
      <c r="G50" s="28">
        <f t="shared" si="1"/>
        <v>208.33333333333334</v>
      </c>
      <c r="H50" s="28">
        <f t="shared" si="2"/>
        <v>26.25</v>
      </c>
      <c r="I50" s="30">
        <f>$W$2/C50</f>
        <v>131.25</v>
      </c>
      <c r="J50" s="7">
        <f>VALUE(LEFT(V50,1))</f>
        <v>0</v>
      </c>
      <c r="K50" s="9" t="s">
        <v>0</v>
      </c>
      <c r="L50" s="20">
        <f>W50*60</f>
        <v>27.428571428571427</v>
      </c>
      <c r="M50" s="9" t="s">
        <v>1</v>
      </c>
      <c r="N50" s="13">
        <v>20</v>
      </c>
      <c r="O50" s="38">
        <f t="shared" si="3"/>
        <v>0.9523809523809524</v>
      </c>
      <c r="P50" s="10">
        <f t="shared" si="11"/>
        <v>0.6</v>
      </c>
      <c r="Q50" s="21">
        <f>V50*$I$2/57.3</f>
        <v>6.282722513089006</v>
      </c>
      <c r="R50" s="22">
        <f t="shared" si="5"/>
        <v>0.144</v>
      </c>
      <c r="S50" s="22">
        <f t="shared" si="6"/>
        <v>0.144</v>
      </c>
      <c r="T50" s="22">
        <f t="shared" si="7"/>
        <v>0.288</v>
      </c>
      <c r="U50" s="22">
        <f t="shared" si="8"/>
        <v>0.288</v>
      </c>
      <c r="V50" s="22">
        <f>E50/I50</f>
        <v>0.45714285714285713</v>
      </c>
      <c r="W50" s="22">
        <f>V50-Z50</f>
        <v>0.45714285714285713</v>
      </c>
      <c r="X50" s="7">
        <f aca="true" t="shared" si="12" ref="X50:X55">VALUE(LEFT(R50,1))</f>
        <v>0</v>
      </c>
      <c r="Y50" s="7">
        <f aca="true" t="shared" si="13" ref="Y50:Y56">VALUE(LEFT(T50,1))</f>
        <v>0</v>
      </c>
      <c r="Z50" s="7">
        <f aca="true" t="shared" si="14" ref="Z50:Z56">VALUE(LEFT(V50,1))</f>
        <v>0</v>
      </c>
      <c r="AA50" s="14">
        <v>1.25</v>
      </c>
      <c r="AB50" s="8">
        <v>228</v>
      </c>
      <c r="AC50" s="8">
        <v>363</v>
      </c>
      <c r="AD50" s="8">
        <v>9.5</v>
      </c>
      <c r="AF50" s="8"/>
    </row>
    <row r="51" spans="2:32" ht="11.25">
      <c r="B51" s="35">
        <f t="shared" si="0"/>
        <v>131.57894736842104</v>
      </c>
      <c r="C51" s="11">
        <v>19</v>
      </c>
      <c r="D51" s="9" t="s">
        <v>9</v>
      </c>
      <c r="E51" s="11">
        <v>68</v>
      </c>
      <c r="F51" s="11">
        <v>2</v>
      </c>
      <c r="G51" s="28">
        <f t="shared" si="1"/>
        <v>65.78947368421052</v>
      </c>
      <c r="H51" s="28">
        <f t="shared" si="2"/>
        <v>26.31578947368421</v>
      </c>
      <c r="I51" s="30"/>
      <c r="J51" s="7">
        <f>VALUE(LEFT(R51,1))</f>
        <v>0</v>
      </c>
      <c r="K51" s="9" t="s">
        <v>0</v>
      </c>
      <c r="L51" s="20">
        <f>+S51*60</f>
        <v>31.008000000000003</v>
      </c>
      <c r="M51" s="9" t="s">
        <v>1</v>
      </c>
      <c r="N51" s="13">
        <v>13</v>
      </c>
      <c r="O51" s="38">
        <f t="shared" si="3"/>
        <v>0.95</v>
      </c>
      <c r="P51" s="10">
        <f t="shared" si="11"/>
        <v>1.9</v>
      </c>
      <c r="Q51" s="21">
        <f>S51*$I$2/57.3</f>
        <v>7.1026178010471215</v>
      </c>
      <c r="R51" s="22">
        <f t="shared" si="5"/>
        <v>0.5168</v>
      </c>
      <c r="S51" s="22">
        <f t="shared" si="6"/>
        <v>0.5168</v>
      </c>
      <c r="T51" s="22">
        <f t="shared" si="7"/>
        <v>1.0336</v>
      </c>
      <c r="U51" s="22">
        <f t="shared" si="8"/>
        <v>0.033600000000000074</v>
      </c>
      <c r="V51" s="22"/>
      <c r="W51" s="22"/>
      <c r="X51" s="7">
        <f t="shared" si="12"/>
        <v>0</v>
      </c>
      <c r="Y51" s="7">
        <f t="shared" si="13"/>
        <v>1</v>
      </c>
      <c r="Z51" s="7"/>
      <c r="AA51" s="14">
        <v>1.25</v>
      </c>
      <c r="AB51" s="8">
        <v>240</v>
      </c>
      <c r="AC51" s="8">
        <v>180</v>
      </c>
      <c r="AD51" s="8">
        <v>6.5</v>
      </c>
      <c r="AF51" s="8"/>
    </row>
    <row r="52" spans="2:32" ht="11.25">
      <c r="B52" s="35">
        <f>$H$2/C52*F52</f>
        <v>138.88888888888889</v>
      </c>
      <c r="C52" s="11">
        <v>18</v>
      </c>
      <c r="D52" s="9" t="s">
        <v>10</v>
      </c>
      <c r="E52" s="11">
        <v>60</v>
      </c>
      <c r="F52" s="11">
        <v>2</v>
      </c>
      <c r="G52" s="28">
        <f>$H$2/C52</f>
        <v>69.44444444444444</v>
      </c>
      <c r="H52" s="28">
        <f>B52/$H$3</f>
        <v>27.77777777777778</v>
      </c>
      <c r="I52" s="30"/>
      <c r="J52" s="7">
        <f>VALUE(LEFT(T52,1))</f>
        <v>0</v>
      </c>
      <c r="K52" s="9" t="s">
        <v>0</v>
      </c>
      <c r="L52" s="20">
        <f>S52*60</f>
        <v>25.919999999999998</v>
      </c>
      <c r="M52" s="9" t="s">
        <v>1</v>
      </c>
      <c r="N52" s="13">
        <v>20</v>
      </c>
      <c r="O52" s="38">
        <f>+C52/(F52*10)</f>
        <v>0.9</v>
      </c>
      <c r="P52" s="10">
        <f>+C52/$L$2</f>
        <v>1.8</v>
      </c>
      <c r="Q52" s="21">
        <f>S52*$I$2/57.3</f>
        <v>5.93717277486911</v>
      </c>
      <c r="R52" s="22">
        <f>(E52/G52)/2</f>
        <v>0.432</v>
      </c>
      <c r="S52" s="22">
        <f>R52-X52</f>
        <v>0.432</v>
      </c>
      <c r="T52" s="22">
        <f>E52/G52</f>
        <v>0.864</v>
      </c>
      <c r="U52" s="22">
        <f>T52-Y52</f>
        <v>0.864</v>
      </c>
      <c r="V52" s="22"/>
      <c r="W52" s="22"/>
      <c r="X52" s="7">
        <f t="shared" si="12"/>
        <v>0</v>
      </c>
      <c r="Y52" s="7">
        <f>VALUE(LEFT(T52,1))</f>
        <v>0</v>
      </c>
      <c r="Z52" s="7"/>
      <c r="AA52" s="14">
        <v>1.25</v>
      </c>
      <c r="AB52" s="8">
        <v>228</v>
      </c>
      <c r="AC52" s="8">
        <v>400</v>
      </c>
      <c r="AD52" s="8" t="s">
        <v>41</v>
      </c>
      <c r="AF52" s="8"/>
    </row>
    <row r="53" spans="2:32" ht="11.25">
      <c r="B53" s="35">
        <f t="shared" si="0"/>
        <v>138.88888888888889</v>
      </c>
      <c r="C53" s="11">
        <v>9</v>
      </c>
      <c r="D53" s="9" t="s">
        <v>7</v>
      </c>
      <c r="E53" s="11">
        <v>82</v>
      </c>
      <c r="F53" s="11">
        <v>1</v>
      </c>
      <c r="G53" s="28">
        <f t="shared" si="1"/>
        <v>138.88888888888889</v>
      </c>
      <c r="H53" s="28">
        <f t="shared" si="2"/>
        <v>27.77777777777778</v>
      </c>
      <c r="I53" s="30">
        <f>$W$2/C53</f>
        <v>87.5</v>
      </c>
      <c r="J53" s="7">
        <f>VALUE(LEFT(T53,1))</f>
        <v>0</v>
      </c>
      <c r="K53" s="9" t="s">
        <v>0</v>
      </c>
      <c r="L53" s="20">
        <f>U53*60</f>
        <v>35.424</v>
      </c>
      <c r="M53" s="9" t="s">
        <v>1</v>
      </c>
      <c r="N53" s="13">
        <v>12</v>
      </c>
      <c r="O53" s="38">
        <f t="shared" si="3"/>
        <v>0.9</v>
      </c>
      <c r="P53" s="10">
        <f t="shared" si="11"/>
        <v>0.9</v>
      </c>
      <c r="Q53" s="21">
        <f>T53*$I$2/57.3</f>
        <v>8.114136125654452</v>
      </c>
      <c r="R53" s="22">
        <f t="shared" si="5"/>
        <v>0.2952</v>
      </c>
      <c r="S53" s="22">
        <f t="shared" si="6"/>
        <v>0.2952</v>
      </c>
      <c r="T53" s="22">
        <f t="shared" si="7"/>
        <v>0.5904</v>
      </c>
      <c r="U53" s="22">
        <f t="shared" si="8"/>
        <v>0.5904</v>
      </c>
      <c r="V53" s="22">
        <f>E53/I53</f>
        <v>0.9371428571428572</v>
      </c>
      <c r="W53" s="22">
        <f>V53-Z53</f>
        <v>0.9371428571428572</v>
      </c>
      <c r="X53" s="7">
        <f t="shared" si="12"/>
        <v>0</v>
      </c>
      <c r="Y53" s="7">
        <f t="shared" si="13"/>
        <v>0</v>
      </c>
      <c r="Z53" s="7">
        <f t="shared" si="14"/>
        <v>0</v>
      </c>
      <c r="AA53" s="14" t="s">
        <v>5</v>
      </c>
      <c r="AB53" s="8">
        <v>240</v>
      </c>
      <c r="AC53" s="8">
        <v>410</v>
      </c>
      <c r="AD53" s="8">
        <v>9.8</v>
      </c>
      <c r="AF53" s="8"/>
    </row>
    <row r="54" spans="2:32" ht="11.25">
      <c r="B54" s="35">
        <f>$H$2/C54*F54</f>
        <v>147.05882352941177</v>
      </c>
      <c r="C54" s="11">
        <v>17</v>
      </c>
      <c r="D54" s="9" t="s">
        <v>8</v>
      </c>
      <c r="E54" s="11">
        <v>82</v>
      </c>
      <c r="F54" s="11">
        <v>2</v>
      </c>
      <c r="G54" s="28">
        <f>$H$2/C54</f>
        <v>73.52941176470588</v>
      </c>
      <c r="H54" s="28">
        <f>B54/$H$3</f>
        <v>29.411764705882355</v>
      </c>
      <c r="I54" s="30"/>
      <c r="J54" s="7">
        <f>VALUE(LEFT(T54,1))</f>
        <v>1</v>
      </c>
      <c r="K54" s="9" t="s">
        <v>0</v>
      </c>
      <c r="L54" s="20">
        <f>S54*60</f>
        <v>33.455999999999996</v>
      </c>
      <c r="M54" s="9" t="s">
        <v>1</v>
      </c>
      <c r="N54" s="13">
        <v>17</v>
      </c>
      <c r="O54" s="38">
        <f>+C54/(F54*10)</f>
        <v>0.85</v>
      </c>
      <c r="P54" s="10">
        <f>+C54/$L$2</f>
        <v>1.7</v>
      </c>
      <c r="Q54" s="21">
        <f>S54*$I$2/57.3</f>
        <v>7.663350785340315</v>
      </c>
      <c r="R54" s="22">
        <f>(E54/G54)/2</f>
        <v>0.5576</v>
      </c>
      <c r="S54" s="22">
        <f>R54-X54</f>
        <v>0.5576</v>
      </c>
      <c r="T54" s="22">
        <f>E54/G54</f>
        <v>1.1152</v>
      </c>
      <c r="U54" s="22">
        <f>T54-Y54</f>
        <v>0.11519999999999997</v>
      </c>
      <c r="V54" s="22"/>
      <c r="W54" s="22"/>
      <c r="X54" s="7">
        <f t="shared" si="12"/>
        <v>0</v>
      </c>
      <c r="Y54" s="7">
        <f>VALUE(LEFT(T54,1))</f>
        <v>1</v>
      </c>
      <c r="Z54" s="7"/>
      <c r="AA54" s="14">
        <v>2</v>
      </c>
      <c r="AB54" s="8">
        <v>370</v>
      </c>
      <c r="AC54" s="8">
        <v>725</v>
      </c>
      <c r="AD54" s="8">
        <v>10.2</v>
      </c>
      <c r="AF54" s="8"/>
    </row>
    <row r="55" spans="2:32" ht="11.25">
      <c r="B55" s="35">
        <f t="shared" si="0"/>
        <v>156.25</v>
      </c>
      <c r="C55" s="11">
        <v>16</v>
      </c>
      <c r="D55" s="9" t="s">
        <v>6</v>
      </c>
      <c r="E55" s="11">
        <v>82</v>
      </c>
      <c r="F55" s="11">
        <v>2</v>
      </c>
      <c r="G55" s="28">
        <f t="shared" si="1"/>
        <v>78.125</v>
      </c>
      <c r="H55" s="28">
        <f t="shared" si="2"/>
        <v>31.25</v>
      </c>
      <c r="I55" s="30"/>
      <c r="J55" s="7">
        <f>VALUE(LEFT(R55,1))</f>
        <v>0</v>
      </c>
      <c r="K55" s="9" t="s">
        <v>0</v>
      </c>
      <c r="L55" s="20">
        <f>+S55*60</f>
        <v>31.488000000000003</v>
      </c>
      <c r="M55" s="9" t="s">
        <v>1</v>
      </c>
      <c r="N55" s="13">
        <v>10</v>
      </c>
      <c r="O55" s="38">
        <f t="shared" si="3"/>
        <v>0.8</v>
      </c>
      <c r="P55" s="10">
        <f t="shared" si="11"/>
        <v>1.6</v>
      </c>
      <c r="Q55" s="21">
        <f>S55*$I$2/57.3</f>
        <v>7.212565445026179</v>
      </c>
      <c r="R55" s="22">
        <f t="shared" si="5"/>
        <v>0.5248</v>
      </c>
      <c r="S55" s="22">
        <f t="shared" si="6"/>
        <v>0.5248</v>
      </c>
      <c r="T55" s="22">
        <f t="shared" si="7"/>
        <v>1.0496</v>
      </c>
      <c r="U55" s="22">
        <f t="shared" si="8"/>
        <v>0.04960000000000009</v>
      </c>
      <c r="V55" s="22"/>
      <c r="W55" s="22"/>
      <c r="X55" s="7">
        <f t="shared" si="12"/>
        <v>0</v>
      </c>
      <c r="Y55" s="7">
        <f t="shared" si="13"/>
        <v>1</v>
      </c>
      <c r="Z55" s="7"/>
      <c r="AA55" s="14" t="s">
        <v>5</v>
      </c>
      <c r="AB55" s="8">
        <v>310</v>
      </c>
      <c r="AC55" s="8">
        <v>450</v>
      </c>
      <c r="AD55" s="8">
        <v>11</v>
      </c>
      <c r="AF55" s="8"/>
    </row>
    <row r="56" spans="2:32" ht="11.25">
      <c r="B56" s="35">
        <f t="shared" si="0"/>
        <v>156.25</v>
      </c>
      <c r="C56" s="11">
        <v>8</v>
      </c>
      <c r="D56" s="9" t="s">
        <v>10</v>
      </c>
      <c r="E56" s="11">
        <v>60</v>
      </c>
      <c r="F56" s="11">
        <v>1</v>
      </c>
      <c r="G56" s="28">
        <f t="shared" si="1"/>
        <v>156.25</v>
      </c>
      <c r="H56" s="28">
        <f t="shared" si="2"/>
        <v>31.25</v>
      </c>
      <c r="I56" s="30">
        <f>$W$2/C56</f>
        <v>98.4375</v>
      </c>
      <c r="J56" s="7">
        <f>VALUE(LEFT(T56,1))</f>
        <v>0</v>
      </c>
      <c r="K56" s="9" t="s">
        <v>0</v>
      </c>
      <c r="L56" s="20">
        <f>U56*60</f>
        <v>23.04</v>
      </c>
      <c r="M56" s="9" t="s">
        <v>1</v>
      </c>
      <c r="N56" s="13">
        <v>20</v>
      </c>
      <c r="O56" s="38">
        <f t="shared" si="3"/>
        <v>0.8</v>
      </c>
      <c r="P56" s="10">
        <f t="shared" si="11"/>
        <v>0.8</v>
      </c>
      <c r="Q56" s="21">
        <f>T56*$I$2/57.3</f>
        <v>5.2774869109947655</v>
      </c>
      <c r="R56" s="22">
        <f t="shared" si="5"/>
        <v>0.192</v>
      </c>
      <c r="S56" s="22">
        <f t="shared" si="6"/>
        <v>0.192</v>
      </c>
      <c r="T56" s="22">
        <f t="shared" si="7"/>
        <v>0.384</v>
      </c>
      <c r="U56" s="22">
        <f t="shared" si="8"/>
        <v>0.384</v>
      </c>
      <c r="V56" s="22">
        <f>E56/I56</f>
        <v>0.6095238095238096</v>
      </c>
      <c r="W56" s="22">
        <f>V56-Z56</f>
        <v>0.6095238095238096</v>
      </c>
      <c r="X56" s="7">
        <f t="shared" si="10"/>
        <v>0</v>
      </c>
      <c r="Y56" s="7">
        <f t="shared" si="13"/>
        <v>0</v>
      </c>
      <c r="Z56" s="7">
        <f t="shared" si="14"/>
        <v>0</v>
      </c>
      <c r="AA56" s="14">
        <v>1.25</v>
      </c>
      <c r="AB56" s="8">
        <v>228</v>
      </c>
      <c r="AC56" s="8">
        <v>270</v>
      </c>
      <c r="AD56" s="8">
        <v>8.5</v>
      </c>
      <c r="AF56" s="8"/>
    </row>
    <row r="57" spans="2:32" ht="11.25">
      <c r="B57" s="35">
        <f t="shared" si="0"/>
        <v>156.25</v>
      </c>
      <c r="C57" s="11">
        <v>8</v>
      </c>
      <c r="D57" s="9" t="s">
        <v>11</v>
      </c>
      <c r="E57" s="11">
        <v>50</v>
      </c>
      <c r="F57" s="11">
        <v>1</v>
      </c>
      <c r="G57" s="28">
        <f t="shared" si="1"/>
        <v>156.25</v>
      </c>
      <c r="H57" s="28">
        <f t="shared" si="2"/>
        <v>31.25</v>
      </c>
      <c r="I57" s="30">
        <f>$W$2/C57</f>
        <v>98.4375</v>
      </c>
      <c r="J57" s="7">
        <f>VALUE(LEFT(T57,1))</f>
        <v>0</v>
      </c>
      <c r="K57" s="9" t="s">
        <v>0</v>
      </c>
      <c r="L57" s="20">
        <f>U57*60</f>
        <v>19.2</v>
      </c>
      <c r="M57" s="9" t="s">
        <v>1</v>
      </c>
      <c r="N57" s="13">
        <v>6</v>
      </c>
      <c r="O57" s="38">
        <f t="shared" si="3"/>
        <v>0.8</v>
      </c>
      <c r="P57" s="10">
        <f t="shared" si="11"/>
        <v>0.8</v>
      </c>
      <c r="Q57" s="21">
        <f>T57*$I$2/57.3</f>
        <v>4.397905759162304</v>
      </c>
      <c r="R57" s="22">
        <f t="shared" si="5"/>
        <v>0.16</v>
      </c>
      <c r="S57" s="22">
        <f t="shared" si="6"/>
        <v>0.16</v>
      </c>
      <c r="T57" s="22">
        <f t="shared" si="7"/>
        <v>0.32</v>
      </c>
      <c r="U57" s="22">
        <f t="shared" si="8"/>
        <v>0.32</v>
      </c>
      <c r="V57" s="22">
        <f>E57/I57</f>
        <v>0.5079365079365079</v>
      </c>
      <c r="W57" s="22">
        <f>V57-Z57</f>
        <v>0.5079365079365079</v>
      </c>
      <c r="X57" s="7">
        <f t="shared" si="10"/>
        <v>0</v>
      </c>
      <c r="Y57" s="7">
        <f aca="true" t="shared" si="15" ref="Y57:Y70">VALUE(LEFT(T57,1))</f>
        <v>0</v>
      </c>
      <c r="Z57" s="7">
        <f>VALUE(LEFT(V57,1))</f>
        <v>0</v>
      </c>
      <c r="AA57" s="14">
        <v>1.25</v>
      </c>
      <c r="AB57" s="8">
        <v>82</v>
      </c>
      <c r="AC57" s="8">
        <v>550</v>
      </c>
      <c r="AD57" s="8">
        <v>3.5</v>
      </c>
      <c r="AF57" s="8"/>
    </row>
    <row r="58" spans="2:32" ht="11.25">
      <c r="B58" s="35">
        <f t="shared" si="0"/>
        <v>157.5</v>
      </c>
      <c r="C58" s="11">
        <v>5</v>
      </c>
      <c r="D58" s="9" t="s">
        <v>10</v>
      </c>
      <c r="E58" s="11">
        <v>60</v>
      </c>
      <c r="F58" s="25">
        <f>+$L$3/10</f>
        <v>0.63</v>
      </c>
      <c r="G58" s="28">
        <f t="shared" si="1"/>
        <v>250</v>
      </c>
      <c r="H58" s="28">
        <f t="shared" si="2"/>
        <v>31.5</v>
      </c>
      <c r="I58" s="30">
        <f>$W$2/C58</f>
        <v>157.5</v>
      </c>
      <c r="J58" s="7">
        <f>VALUE(LEFT(V58,1))</f>
        <v>0</v>
      </c>
      <c r="K58" s="9" t="s">
        <v>0</v>
      </c>
      <c r="L58" s="20">
        <f>W58*60</f>
        <v>22.857142857142854</v>
      </c>
      <c r="M58" s="9" t="s">
        <v>1</v>
      </c>
      <c r="N58" s="13">
        <v>20</v>
      </c>
      <c r="O58" s="38">
        <f t="shared" si="3"/>
        <v>0.7936507936507937</v>
      </c>
      <c r="P58" s="10">
        <f t="shared" si="11"/>
        <v>0.5</v>
      </c>
      <c r="Q58" s="21">
        <f>V58*$I$2/57.3</f>
        <v>5.235602094240838</v>
      </c>
      <c r="R58" s="22">
        <f t="shared" si="5"/>
        <v>0.12</v>
      </c>
      <c r="S58" s="22">
        <f t="shared" si="6"/>
        <v>0.12</v>
      </c>
      <c r="T58" s="22">
        <f t="shared" si="7"/>
        <v>0.24</v>
      </c>
      <c r="U58" s="22">
        <f t="shared" si="8"/>
        <v>0.24</v>
      </c>
      <c r="V58" s="22">
        <f>E58/I58</f>
        <v>0.38095238095238093</v>
      </c>
      <c r="W58" s="22">
        <f>V58-Z58</f>
        <v>0.38095238095238093</v>
      </c>
      <c r="X58" s="7">
        <f t="shared" si="10"/>
        <v>0</v>
      </c>
      <c r="Y58" s="7">
        <f t="shared" si="15"/>
        <v>0</v>
      </c>
      <c r="Z58" s="7">
        <f>VALUE(LEFT(V58,1))</f>
        <v>0</v>
      </c>
      <c r="AA58" s="14">
        <v>1.25</v>
      </c>
      <c r="AB58" s="8">
        <v>228</v>
      </c>
      <c r="AC58" s="8">
        <v>363</v>
      </c>
      <c r="AD58" s="8">
        <v>9.5</v>
      </c>
      <c r="AF58" s="8"/>
    </row>
    <row r="59" spans="2:32" ht="11.25">
      <c r="B59" s="35">
        <f t="shared" si="0"/>
        <v>164.0625</v>
      </c>
      <c r="C59" s="11">
        <v>4.8</v>
      </c>
      <c r="D59" s="9" t="s">
        <v>7</v>
      </c>
      <c r="E59" s="11">
        <v>82</v>
      </c>
      <c r="F59" s="25">
        <f>+$L$3/10</f>
        <v>0.63</v>
      </c>
      <c r="G59" s="28">
        <f t="shared" si="1"/>
        <v>260.4166666666667</v>
      </c>
      <c r="H59" s="28">
        <f t="shared" si="2"/>
        <v>32.8125</v>
      </c>
      <c r="I59" s="30">
        <f>$W$2/C59</f>
        <v>164.0625</v>
      </c>
      <c r="J59" s="7">
        <f>VALUE(LEFT(V59,1))</f>
        <v>0</v>
      </c>
      <c r="K59" s="9" t="s">
        <v>0</v>
      </c>
      <c r="L59" s="20">
        <f>W59*60</f>
        <v>29.98857142857143</v>
      </c>
      <c r="M59" s="9" t="s">
        <v>1</v>
      </c>
      <c r="N59" s="13">
        <v>7</v>
      </c>
      <c r="O59" s="38">
        <f t="shared" si="3"/>
        <v>0.7619047619047619</v>
      </c>
      <c r="P59" s="10">
        <f t="shared" si="11"/>
        <v>0.48</v>
      </c>
      <c r="Q59" s="21">
        <f>V59*$I$2/57.3</f>
        <v>6.86910994764398</v>
      </c>
      <c r="R59" s="22">
        <f t="shared" si="5"/>
        <v>0.15744</v>
      </c>
      <c r="S59" s="22">
        <f t="shared" si="6"/>
        <v>0.15744</v>
      </c>
      <c r="T59" s="22">
        <f t="shared" si="7"/>
        <v>0.31488</v>
      </c>
      <c r="U59" s="22">
        <f t="shared" si="8"/>
        <v>0.31488</v>
      </c>
      <c r="V59" s="22">
        <f>E59/I59</f>
        <v>0.4998095238095238</v>
      </c>
      <c r="W59" s="22">
        <f>V59-Z59</f>
        <v>0.4998095238095238</v>
      </c>
      <c r="X59" s="7">
        <f t="shared" si="10"/>
        <v>0</v>
      </c>
      <c r="Y59" s="7">
        <f t="shared" si="15"/>
        <v>0</v>
      </c>
      <c r="Z59" s="7">
        <f>VALUE(LEFT(V59,1))</f>
        <v>0</v>
      </c>
      <c r="AA59" s="14">
        <v>1.25</v>
      </c>
      <c r="AB59" s="8">
        <v>150</v>
      </c>
      <c r="AC59" s="8">
        <v>180</v>
      </c>
      <c r="AD59" s="8">
        <v>6</v>
      </c>
      <c r="AF59" s="8"/>
    </row>
    <row r="60" spans="2:32" ht="11.25">
      <c r="B60" s="35">
        <f t="shared" si="0"/>
        <v>166.66666666666666</v>
      </c>
      <c r="C60" s="11">
        <v>15</v>
      </c>
      <c r="D60" s="9" t="s">
        <v>9</v>
      </c>
      <c r="E60" s="11">
        <v>68</v>
      </c>
      <c r="F60" s="11">
        <v>2</v>
      </c>
      <c r="G60" s="28">
        <f t="shared" si="1"/>
        <v>83.33333333333333</v>
      </c>
      <c r="H60" s="28">
        <f t="shared" si="2"/>
        <v>33.33333333333333</v>
      </c>
      <c r="I60" s="30"/>
      <c r="J60" s="7">
        <f>VALUE(LEFT(R60,1))</f>
        <v>0</v>
      </c>
      <c r="K60" s="9" t="s">
        <v>0</v>
      </c>
      <c r="L60" s="20">
        <f>+S60*60</f>
        <v>24.48</v>
      </c>
      <c r="M60" s="9" t="s">
        <v>1</v>
      </c>
      <c r="N60" s="13">
        <v>10</v>
      </c>
      <c r="O60" s="38">
        <f t="shared" si="3"/>
        <v>0.75</v>
      </c>
      <c r="P60" s="10">
        <f t="shared" si="11"/>
        <v>1.5</v>
      </c>
      <c r="Q60" s="21">
        <f>S60*$I$2/57.3</f>
        <v>5.607329842931938</v>
      </c>
      <c r="R60" s="22">
        <f t="shared" si="5"/>
        <v>0.40800000000000003</v>
      </c>
      <c r="S60" s="22">
        <f t="shared" si="6"/>
        <v>0.40800000000000003</v>
      </c>
      <c r="T60" s="22">
        <f t="shared" si="7"/>
        <v>0.8160000000000001</v>
      </c>
      <c r="U60" s="22">
        <f t="shared" si="8"/>
        <v>0.8160000000000001</v>
      </c>
      <c r="V60" s="22"/>
      <c r="W60" s="22"/>
      <c r="X60" s="7">
        <f t="shared" si="10"/>
        <v>0</v>
      </c>
      <c r="Y60" s="7">
        <f t="shared" si="15"/>
        <v>0</v>
      </c>
      <c r="Z60" s="7"/>
      <c r="AA60" s="14">
        <v>1.25</v>
      </c>
      <c r="AB60" s="8">
        <v>210</v>
      </c>
      <c r="AC60" s="8">
        <v>135</v>
      </c>
      <c r="AD60" s="8">
        <v>5.5</v>
      </c>
      <c r="AF60" s="8"/>
    </row>
    <row r="61" spans="2:32" ht="11.25">
      <c r="B61" s="35">
        <f t="shared" si="0"/>
        <v>166.66666666666666</v>
      </c>
      <c r="C61" s="11">
        <v>15</v>
      </c>
      <c r="D61" s="9" t="s">
        <v>11</v>
      </c>
      <c r="E61" s="11">
        <v>50</v>
      </c>
      <c r="F61" s="11">
        <v>2</v>
      </c>
      <c r="G61" s="28">
        <f t="shared" si="1"/>
        <v>83.33333333333333</v>
      </c>
      <c r="H61" s="28">
        <f t="shared" si="2"/>
        <v>33.33333333333333</v>
      </c>
      <c r="I61" s="30"/>
      <c r="J61" s="7">
        <f>VALUE(LEFT(R61,1))</f>
        <v>0</v>
      </c>
      <c r="K61" s="9" t="s">
        <v>0</v>
      </c>
      <c r="L61" s="20">
        <f>+S61*60</f>
        <v>18.000000000000004</v>
      </c>
      <c r="M61" s="9" t="s">
        <v>1</v>
      </c>
      <c r="N61" s="13">
        <v>10</v>
      </c>
      <c r="O61" s="38">
        <f t="shared" si="3"/>
        <v>0.75</v>
      </c>
      <c r="P61" s="10">
        <f t="shared" si="11"/>
        <v>1.5</v>
      </c>
      <c r="Q61" s="21">
        <f>S61*$I$2/57.3</f>
        <v>4.123036649214661</v>
      </c>
      <c r="R61" s="22">
        <f t="shared" si="5"/>
        <v>0.30000000000000004</v>
      </c>
      <c r="S61" s="22">
        <f>R61-X61</f>
        <v>0.30000000000000004</v>
      </c>
      <c r="T61" s="22">
        <f t="shared" si="7"/>
        <v>0.6000000000000001</v>
      </c>
      <c r="U61" s="22">
        <f t="shared" si="8"/>
        <v>0.6000000000000001</v>
      </c>
      <c r="V61" s="22"/>
      <c r="W61" s="22"/>
      <c r="X61" s="7">
        <f t="shared" si="10"/>
        <v>0</v>
      </c>
      <c r="Y61" s="7">
        <f t="shared" si="15"/>
        <v>0</v>
      </c>
      <c r="Z61" s="7"/>
      <c r="AA61" s="14">
        <v>1.25</v>
      </c>
      <c r="AB61" s="8">
        <v>82</v>
      </c>
      <c r="AC61" s="8">
        <v>550</v>
      </c>
      <c r="AD61" s="8">
        <v>5.2</v>
      </c>
      <c r="AF61" s="8"/>
    </row>
    <row r="62" spans="2:32" ht="11.25">
      <c r="B62" s="35">
        <f t="shared" si="0"/>
        <v>178.57142857142858</v>
      </c>
      <c r="C62" s="11">
        <v>14</v>
      </c>
      <c r="D62" s="9" t="s">
        <v>10</v>
      </c>
      <c r="E62" s="11">
        <v>60</v>
      </c>
      <c r="F62" s="11">
        <v>2</v>
      </c>
      <c r="G62" s="28">
        <f t="shared" si="1"/>
        <v>89.28571428571429</v>
      </c>
      <c r="H62" s="28">
        <f t="shared" si="2"/>
        <v>35.714285714285715</v>
      </c>
      <c r="I62" s="30"/>
      <c r="J62" s="7">
        <f>VALUE(LEFT(R62,1))</f>
        <v>0</v>
      </c>
      <c r="K62" s="9" t="s">
        <v>0</v>
      </c>
      <c r="L62" s="20">
        <f>+S62*60</f>
        <v>20.159999999999997</v>
      </c>
      <c r="M62" s="9" t="s">
        <v>1</v>
      </c>
      <c r="N62" s="13">
        <v>20</v>
      </c>
      <c r="O62" s="38">
        <f t="shared" si="3"/>
        <v>0.7</v>
      </c>
      <c r="P62" s="10">
        <f t="shared" si="11"/>
        <v>1.4</v>
      </c>
      <c r="Q62" s="21">
        <f>S62*$I$2/57.3</f>
        <v>4.617801047120419</v>
      </c>
      <c r="R62" s="22">
        <f t="shared" si="5"/>
        <v>0.33599999999999997</v>
      </c>
      <c r="S62" s="22">
        <f t="shared" si="6"/>
        <v>0.33599999999999997</v>
      </c>
      <c r="T62" s="22">
        <f t="shared" si="7"/>
        <v>0.6719999999999999</v>
      </c>
      <c r="U62" s="22">
        <f t="shared" si="8"/>
        <v>0.6719999999999999</v>
      </c>
      <c r="V62" s="22"/>
      <c r="W62" s="22"/>
      <c r="X62" s="7">
        <f t="shared" si="10"/>
        <v>0</v>
      </c>
      <c r="Y62" s="7">
        <f t="shared" si="15"/>
        <v>0</v>
      </c>
      <c r="Z62" s="7"/>
      <c r="AA62" s="14">
        <v>1.25</v>
      </c>
      <c r="AB62" s="8">
        <v>228</v>
      </c>
      <c r="AC62" s="8">
        <v>225</v>
      </c>
      <c r="AD62" s="8">
        <v>7.5</v>
      </c>
      <c r="AF62" s="8"/>
    </row>
    <row r="63" spans="2:32" ht="11.25">
      <c r="B63" s="35">
        <f t="shared" si="0"/>
        <v>178.57142857142858</v>
      </c>
      <c r="C63" s="11">
        <v>7</v>
      </c>
      <c r="D63" s="9" t="s">
        <v>7</v>
      </c>
      <c r="E63" s="11">
        <v>82</v>
      </c>
      <c r="F63" s="11">
        <v>1</v>
      </c>
      <c r="G63" s="28">
        <f t="shared" si="1"/>
        <v>178.57142857142858</v>
      </c>
      <c r="H63" s="28">
        <f t="shared" si="2"/>
        <v>35.714285714285715</v>
      </c>
      <c r="I63" s="30">
        <f>$W$2/C63</f>
        <v>112.5</v>
      </c>
      <c r="J63" s="7">
        <f>VALUE(LEFT(T63,1))</f>
        <v>0</v>
      </c>
      <c r="K63" s="9" t="s">
        <v>0</v>
      </c>
      <c r="L63" s="20">
        <f>U63*60</f>
        <v>27.551999999999996</v>
      </c>
      <c r="M63" s="9" t="s">
        <v>1</v>
      </c>
      <c r="N63" s="13">
        <v>10</v>
      </c>
      <c r="O63" s="38">
        <f t="shared" si="3"/>
        <v>0.7</v>
      </c>
      <c r="P63" s="10">
        <f t="shared" si="11"/>
        <v>0.7</v>
      </c>
      <c r="Q63" s="21">
        <f>T63*$I$2/57.3</f>
        <v>6.310994764397905</v>
      </c>
      <c r="R63" s="22">
        <f t="shared" si="5"/>
        <v>0.22959999999999997</v>
      </c>
      <c r="S63" s="22">
        <f t="shared" si="6"/>
        <v>0.22959999999999997</v>
      </c>
      <c r="T63" s="22">
        <f t="shared" si="7"/>
        <v>0.45919999999999994</v>
      </c>
      <c r="U63" s="22">
        <f t="shared" si="8"/>
        <v>0.45919999999999994</v>
      </c>
      <c r="V63" s="22">
        <f>E63/I63</f>
        <v>0.7288888888888889</v>
      </c>
      <c r="W63" s="22">
        <f>V63-Z63</f>
        <v>0.7288888888888889</v>
      </c>
      <c r="X63" s="7">
        <f t="shared" si="10"/>
        <v>0</v>
      </c>
      <c r="Y63" s="7">
        <f t="shared" si="15"/>
        <v>0</v>
      </c>
      <c r="Z63" s="7">
        <f>VALUE(LEFT(V63,1))</f>
        <v>0</v>
      </c>
      <c r="AA63" s="14">
        <v>1.25</v>
      </c>
      <c r="AB63" s="8">
        <v>220</v>
      </c>
      <c r="AC63" s="8">
        <v>180</v>
      </c>
      <c r="AD63" s="8">
        <v>7.5</v>
      </c>
      <c r="AF63" s="8"/>
    </row>
    <row r="64" spans="2:32" ht="11.25">
      <c r="B64" s="35">
        <f t="shared" si="0"/>
        <v>208.33333333333334</v>
      </c>
      <c r="C64" s="11">
        <v>12</v>
      </c>
      <c r="D64" s="9" t="s">
        <v>8</v>
      </c>
      <c r="E64" s="11">
        <v>82</v>
      </c>
      <c r="F64" s="11">
        <v>2</v>
      </c>
      <c r="G64" s="28">
        <f t="shared" si="1"/>
        <v>104.16666666666667</v>
      </c>
      <c r="H64" s="28">
        <f t="shared" si="2"/>
        <v>41.66666666666667</v>
      </c>
      <c r="I64" s="30"/>
      <c r="J64" s="7">
        <f>VALUE(LEFT(R64,1))</f>
        <v>0</v>
      </c>
      <c r="K64" s="9" t="s">
        <v>0</v>
      </c>
      <c r="L64" s="20">
        <f>+S64*60</f>
        <v>23.616</v>
      </c>
      <c r="M64" s="9" t="s">
        <v>1</v>
      </c>
      <c r="N64" s="13">
        <v>17</v>
      </c>
      <c r="O64" s="38">
        <f t="shared" si="3"/>
        <v>0.6</v>
      </c>
      <c r="P64" s="10">
        <f aca="true" t="shared" si="16" ref="P64:P70">+C64/$L$2</f>
        <v>1.2</v>
      </c>
      <c r="Q64" s="21">
        <f>S64*$I$2/57.3</f>
        <v>5.4094240837696335</v>
      </c>
      <c r="R64" s="22">
        <f t="shared" si="5"/>
        <v>0.3936</v>
      </c>
      <c r="S64" s="22">
        <f>R64-X64</f>
        <v>0.3936</v>
      </c>
      <c r="T64" s="22">
        <f t="shared" si="7"/>
        <v>0.7872</v>
      </c>
      <c r="U64" s="22">
        <f t="shared" si="8"/>
        <v>0.7872</v>
      </c>
      <c r="V64" s="22"/>
      <c r="W64" s="22"/>
      <c r="X64" s="7">
        <f t="shared" si="10"/>
        <v>0</v>
      </c>
      <c r="Y64" s="7">
        <f t="shared" si="15"/>
        <v>0</v>
      </c>
      <c r="Z64" s="7"/>
      <c r="AA64" s="14" t="s">
        <v>5</v>
      </c>
      <c r="AB64" s="8">
        <v>340</v>
      </c>
      <c r="AC64" s="8">
        <v>500</v>
      </c>
      <c r="AD64" s="8">
        <v>13</v>
      </c>
      <c r="AF64" s="8"/>
    </row>
    <row r="65" spans="2:32" ht="11.25">
      <c r="B65" s="35">
        <f t="shared" si="0"/>
        <v>208.33333333333334</v>
      </c>
      <c r="C65" s="11">
        <v>12</v>
      </c>
      <c r="D65" s="9" t="s">
        <v>10</v>
      </c>
      <c r="E65" s="11">
        <v>60</v>
      </c>
      <c r="F65" s="11">
        <v>2</v>
      </c>
      <c r="G65" s="28">
        <f t="shared" si="1"/>
        <v>104.16666666666667</v>
      </c>
      <c r="H65" s="28">
        <f t="shared" si="2"/>
        <v>41.66666666666667</v>
      </c>
      <c r="I65" s="30"/>
      <c r="J65" s="7">
        <f>VALUE(LEFT(R65,1))</f>
        <v>0</v>
      </c>
      <c r="K65" s="9" t="s">
        <v>0</v>
      </c>
      <c r="L65" s="20">
        <f>+S65*60</f>
        <v>17.279999999999998</v>
      </c>
      <c r="M65" s="9" t="s">
        <v>1</v>
      </c>
      <c r="N65" s="13">
        <v>20</v>
      </c>
      <c r="O65" s="38">
        <f t="shared" si="3"/>
        <v>0.6</v>
      </c>
      <c r="P65" s="10">
        <f t="shared" si="16"/>
        <v>1.2</v>
      </c>
      <c r="Q65" s="21">
        <f>S65*$I$2/57.3</f>
        <v>3.9581151832460733</v>
      </c>
      <c r="R65" s="22">
        <f t="shared" si="5"/>
        <v>0.288</v>
      </c>
      <c r="S65" s="22">
        <f t="shared" si="6"/>
        <v>0.288</v>
      </c>
      <c r="T65" s="22">
        <f t="shared" si="7"/>
        <v>0.576</v>
      </c>
      <c r="U65" s="22">
        <f t="shared" si="8"/>
        <v>0.576</v>
      </c>
      <c r="V65" s="22"/>
      <c r="W65" s="22"/>
      <c r="X65" s="7">
        <f t="shared" si="10"/>
        <v>0</v>
      </c>
      <c r="Y65" s="7">
        <f t="shared" si="15"/>
        <v>0</v>
      </c>
      <c r="Z65" s="7"/>
      <c r="AA65" s="14">
        <v>1.25</v>
      </c>
      <c r="AB65" s="8">
        <v>228</v>
      </c>
      <c r="AC65" s="8">
        <v>225</v>
      </c>
      <c r="AD65" s="8">
        <v>7.2</v>
      </c>
      <c r="AF65" s="8"/>
    </row>
    <row r="66" spans="2:32" ht="11.25">
      <c r="B66" s="35">
        <f t="shared" si="0"/>
        <v>208.33333333333334</v>
      </c>
      <c r="C66" s="11">
        <v>6</v>
      </c>
      <c r="D66" s="9" t="s">
        <v>10</v>
      </c>
      <c r="E66" s="11">
        <v>60</v>
      </c>
      <c r="F66" s="11">
        <v>1</v>
      </c>
      <c r="G66" s="28">
        <f t="shared" si="1"/>
        <v>208.33333333333334</v>
      </c>
      <c r="H66" s="28">
        <f t="shared" si="2"/>
        <v>41.66666666666667</v>
      </c>
      <c r="I66" s="30">
        <f>$W$2/C66</f>
        <v>131.25</v>
      </c>
      <c r="J66" s="7">
        <f>VALUE(LEFT(T66,1))</f>
        <v>0</v>
      </c>
      <c r="K66" s="9" t="s">
        <v>0</v>
      </c>
      <c r="L66" s="20">
        <f>U66*60</f>
        <v>17.279999999999998</v>
      </c>
      <c r="M66" s="9" t="s">
        <v>1</v>
      </c>
      <c r="N66" s="13">
        <v>20</v>
      </c>
      <c r="O66" s="38">
        <f t="shared" si="3"/>
        <v>0.6</v>
      </c>
      <c r="P66" s="10">
        <f t="shared" si="16"/>
        <v>0.6</v>
      </c>
      <c r="Q66" s="21">
        <f>T66*$I$2/57.3</f>
        <v>3.9581151832460733</v>
      </c>
      <c r="R66" s="22">
        <f t="shared" si="5"/>
        <v>0.144</v>
      </c>
      <c r="S66" s="22">
        <f>R66-X66</f>
        <v>0.144</v>
      </c>
      <c r="T66" s="22">
        <f t="shared" si="7"/>
        <v>0.288</v>
      </c>
      <c r="U66" s="22">
        <f t="shared" si="8"/>
        <v>0.288</v>
      </c>
      <c r="V66" s="22">
        <f>E66/I66</f>
        <v>0.45714285714285713</v>
      </c>
      <c r="W66" s="22">
        <f>V66-Z66</f>
        <v>0.45714285714285713</v>
      </c>
      <c r="X66" s="7">
        <f t="shared" si="10"/>
        <v>0</v>
      </c>
      <c r="Y66" s="7">
        <f t="shared" si="15"/>
        <v>0</v>
      </c>
      <c r="Z66" s="7">
        <f>VALUE(LEFT(V66,1))</f>
        <v>0</v>
      </c>
      <c r="AA66" s="14">
        <v>1.25</v>
      </c>
      <c r="AB66" s="8">
        <v>228</v>
      </c>
      <c r="AC66" s="8">
        <v>363</v>
      </c>
      <c r="AD66" s="8">
        <v>9.5</v>
      </c>
      <c r="AF66" s="8"/>
    </row>
    <row r="67" spans="2:32" ht="11.25">
      <c r="B67" s="35">
        <f t="shared" si="0"/>
        <v>227.27272727272728</v>
      </c>
      <c r="C67" s="11">
        <v>11</v>
      </c>
      <c r="D67" s="9" t="s">
        <v>11</v>
      </c>
      <c r="E67" s="11">
        <v>50</v>
      </c>
      <c r="F67" s="11">
        <v>2</v>
      </c>
      <c r="G67" s="28">
        <f t="shared" si="1"/>
        <v>113.63636363636364</v>
      </c>
      <c r="H67" s="28">
        <f t="shared" si="2"/>
        <v>45.45454545454545</v>
      </c>
      <c r="I67" s="30"/>
      <c r="J67" s="7">
        <f>VALUE(LEFT(R67,1))</f>
        <v>0</v>
      </c>
      <c r="K67" s="9" t="s">
        <v>0</v>
      </c>
      <c r="L67" s="20">
        <f>+S67*60</f>
        <v>13.2</v>
      </c>
      <c r="M67" s="9" t="s">
        <v>1</v>
      </c>
      <c r="N67" s="13">
        <v>8</v>
      </c>
      <c r="O67" s="38">
        <f t="shared" si="3"/>
        <v>0.55</v>
      </c>
      <c r="P67" s="10">
        <f t="shared" si="16"/>
        <v>1.1</v>
      </c>
      <c r="Q67" s="21">
        <f>S67*$I$2/57.3</f>
        <v>3.023560209424084</v>
      </c>
      <c r="R67" s="22">
        <f t="shared" si="5"/>
        <v>0.22</v>
      </c>
      <c r="S67" s="22">
        <f>R67-X67</f>
        <v>0.22</v>
      </c>
      <c r="T67" s="22">
        <f t="shared" si="7"/>
        <v>0.44</v>
      </c>
      <c r="U67" s="22">
        <f t="shared" si="8"/>
        <v>0.44</v>
      </c>
      <c r="V67" s="22"/>
      <c r="W67" s="22"/>
      <c r="X67" s="7">
        <f t="shared" si="10"/>
        <v>0</v>
      </c>
      <c r="Y67" s="7">
        <f t="shared" si="15"/>
        <v>0</v>
      </c>
      <c r="Z67" s="7"/>
      <c r="AA67" s="14">
        <v>1.25</v>
      </c>
      <c r="AB67" s="8">
        <v>80</v>
      </c>
      <c r="AC67" s="8">
        <v>550</v>
      </c>
      <c r="AD67" s="8">
        <v>4.5</v>
      </c>
      <c r="AF67" s="8"/>
    </row>
    <row r="68" spans="2:32" ht="11.25">
      <c r="B68" s="35">
        <f t="shared" si="0"/>
        <v>238.0952380952381</v>
      </c>
      <c r="C68" s="11">
        <v>10.5</v>
      </c>
      <c r="D68" s="9" t="s">
        <v>10</v>
      </c>
      <c r="E68" s="11">
        <v>60</v>
      </c>
      <c r="F68" s="11">
        <v>2</v>
      </c>
      <c r="G68" s="28">
        <f t="shared" si="1"/>
        <v>119.04761904761905</v>
      </c>
      <c r="H68" s="28">
        <f t="shared" si="2"/>
        <v>47.61904761904762</v>
      </c>
      <c r="I68" s="30"/>
      <c r="J68" s="7">
        <f>VALUE(LEFT(R68,1))</f>
        <v>0</v>
      </c>
      <c r="K68" s="9" t="s">
        <v>0</v>
      </c>
      <c r="L68" s="20">
        <f>+S68*60</f>
        <v>15.120000000000001</v>
      </c>
      <c r="M68" s="9" t="s">
        <v>1</v>
      </c>
      <c r="N68" s="13">
        <v>20</v>
      </c>
      <c r="O68" s="38">
        <f t="shared" si="3"/>
        <v>0.525</v>
      </c>
      <c r="P68" s="10">
        <f t="shared" si="16"/>
        <v>1.05</v>
      </c>
      <c r="Q68" s="21">
        <f>S68*$I$2/57.3</f>
        <v>3.4633507853403143</v>
      </c>
      <c r="R68" s="22">
        <f t="shared" si="5"/>
        <v>0.252</v>
      </c>
      <c r="S68" s="22">
        <f>R68-X68</f>
        <v>0.252</v>
      </c>
      <c r="T68" s="22">
        <f t="shared" si="7"/>
        <v>0.504</v>
      </c>
      <c r="U68" s="22">
        <f t="shared" si="8"/>
        <v>0.504</v>
      </c>
      <c r="V68" s="22"/>
      <c r="W68" s="22"/>
      <c r="X68" s="7">
        <f t="shared" si="10"/>
        <v>0</v>
      </c>
      <c r="Y68" s="7">
        <f t="shared" si="15"/>
        <v>0</v>
      </c>
      <c r="Z68" s="7"/>
      <c r="AA68" s="14">
        <v>1.25</v>
      </c>
      <c r="AB68" s="8">
        <v>228</v>
      </c>
      <c r="AC68" s="8">
        <v>225</v>
      </c>
      <c r="AD68" s="8">
        <v>7.8</v>
      </c>
      <c r="AF68" s="8"/>
    </row>
    <row r="69" spans="2:32" ht="11.25">
      <c r="B69" s="35">
        <f t="shared" si="0"/>
        <v>250</v>
      </c>
      <c r="C69" s="11">
        <v>5</v>
      </c>
      <c r="D69" s="9" t="s">
        <v>10</v>
      </c>
      <c r="E69" s="11">
        <v>60</v>
      </c>
      <c r="F69" s="11">
        <v>1</v>
      </c>
      <c r="G69" s="28">
        <f t="shared" si="1"/>
        <v>250</v>
      </c>
      <c r="H69" s="28">
        <f t="shared" si="2"/>
        <v>50</v>
      </c>
      <c r="I69" s="30">
        <f>$W$2/C69</f>
        <v>157.5</v>
      </c>
      <c r="J69" s="7">
        <f>VALUE(LEFT(T69,1))</f>
        <v>0</v>
      </c>
      <c r="K69" s="9" t="s">
        <v>0</v>
      </c>
      <c r="L69" s="20">
        <f>U69*60</f>
        <v>14.399999999999999</v>
      </c>
      <c r="M69" s="9" t="s">
        <v>1</v>
      </c>
      <c r="N69" s="13">
        <v>20</v>
      </c>
      <c r="O69" s="38">
        <f t="shared" si="3"/>
        <v>0.5</v>
      </c>
      <c r="P69" s="10">
        <f t="shared" si="16"/>
        <v>0.5</v>
      </c>
      <c r="Q69" s="21">
        <f>T69*$I$2/57.3</f>
        <v>3.298429319371728</v>
      </c>
      <c r="R69" s="22">
        <f t="shared" si="5"/>
        <v>0.12</v>
      </c>
      <c r="S69" s="22">
        <f t="shared" si="6"/>
        <v>0.12</v>
      </c>
      <c r="T69" s="22">
        <f t="shared" si="7"/>
        <v>0.24</v>
      </c>
      <c r="U69" s="22">
        <f t="shared" si="8"/>
        <v>0.24</v>
      </c>
      <c r="V69" s="22">
        <f>E69/I69</f>
        <v>0.38095238095238093</v>
      </c>
      <c r="W69" s="22">
        <f>V69-Z69</f>
        <v>0.38095238095238093</v>
      </c>
      <c r="X69" s="7">
        <f t="shared" si="10"/>
        <v>0</v>
      </c>
      <c r="Y69" s="7">
        <f t="shared" si="15"/>
        <v>0</v>
      </c>
      <c r="Z69" s="7">
        <f>VALUE(LEFT(V69,1))</f>
        <v>0</v>
      </c>
      <c r="AA69" s="14">
        <v>1.25</v>
      </c>
      <c r="AB69" s="8">
        <v>228</v>
      </c>
      <c r="AC69" s="8">
        <v>363</v>
      </c>
      <c r="AD69" s="8">
        <v>9.5</v>
      </c>
      <c r="AF69" s="8"/>
    </row>
    <row r="70" spans="2:32" ht="11.25">
      <c r="B70" s="35">
        <f t="shared" si="0"/>
        <v>260.4166666666667</v>
      </c>
      <c r="C70" s="11">
        <v>4.8</v>
      </c>
      <c r="D70" s="9" t="s">
        <v>7</v>
      </c>
      <c r="E70" s="11">
        <v>82</v>
      </c>
      <c r="F70" s="11">
        <v>1</v>
      </c>
      <c r="G70" s="28">
        <f t="shared" si="1"/>
        <v>260.4166666666667</v>
      </c>
      <c r="H70" s="28">
        <f t="shared" si="2"/>
        <v>52.083333333333336</v>
      </c>
      <c r="I70" s="30">
        <f>$W$2/C70</f>
        <v>164.0625</v>
      </c>
      <c r="J70" s="7">
        <f>VALUE(LEFT(T70,1))</f>
        <v>0</v>
      </c>
      <c r="K70" s="9" t="s">
        <v>0</v>
      </c>
      <c r="L70" s="20">
        <f>U70*60</f>
        <v>18.8928</v>
      </c>
      <c r="M70" s="9" t="s">
        <v>1</v>
      </c>
      <c r="N70" s="13">
        <v>7</v>
      </c>
      <c r="O70" s="38">
        <f t="shared" si="3"/>
        <v>0.48</v>
      </c>
      <c r="P70" s="10">
        <f t="shared" si="16"/>
        <v>0.48</v>
      </c>
      <c r="Q70" s="21">
        <f>T70*$I$2/57.3</f>
        <v>4.327539267015707</v>
      </c>
      <c r="R70" s="22">
        <f t="shared" si="5"/>
        <v>0.15744</v>
      </c>
      <c r="S70" s="22">
        <f t="shared" si="6"/>
        <v>0.15744</v>
      </c>
      <c r="T70" s="22">
        <f t="shared" si="7"/>
        <v>0.31488</v>
      </c>
      <c r="U70" s="22">
        <f t="shared" si="8"/>
        <v>0.31488</v>
      </c>
      <c r="V70" s="22">
        <f>E70/I70</f>
        <v>0.4998095238095238</v>
      </c>
      <c r="W70" s="22">
        <f>V70-Z70</f>
        <v>0.4998095238095238</v>
      </c>
      <c r="X70" s="7">
        <f t="shared" si="10"/>
        <v>0</v>
      </c>
      <c r="Y70" s="7">
        <f t="shared" si="15"/>
        <v>0</v>
      </c>
      <c r="Z70" s="7">
        <f>VALUE(LEFT(V70,1))</f>
        <v>0</v>
      </c>
      <c r="AA70" s="14">
        <v>1.25</v>
      </c>
      <c r="AB70" s="8">
        <v>150</v>
      </c>
      <c r="AC70" s="8">
        <v>180</v>
      </c>
      <c r="AD70" s="8">
        <v>6</v>
      </c>
      <c r="AF70" s="8"/>
    </row>
    <row r="71" ht="15.75" customHeight="1">
      <c r="B71" s="4" t="s">
        <v>36</v>
      </c>
    </row>
  </sheetData>
  <printOptions/>
  <pageMargins left="0.1968503937007874" right="0.15748031496062992" top="0.74" bottom="0.1968503937007874" header="0.5118110236220472" footer="0.1968503937007874"/>
  <pageSetup horizontalDpi="600" verticalDpi="600" orientation="portrait" paperSize="9" scale="95" r:id="rId1"/>
  <headerFooter alignWithMargins="0">
    <oddHeader>&amp;CTELE-VUE EP's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tlombry</cp:lastModifiedBy>
  <cp:lastPrinted>2000-01-14T15:21:16Z</cp:lastPrinted>
  <dcterms:created xsi:type="dcterms:W3CDTF">1999-04-10T21:34:20Z</dcterms:created>
  <cp:category/>
  <cp:version/>
  <cp:contentType/>
  <cp:contentStatus/>
</cp:coreProperties>
</file>